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comments4.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使い方" sheetId="1" state="visible" r:id="rId3"/>
    <sheet name="退職金（税金）" sheetId="2" state="visible" r:id="rId4"/>
    <sheet name="基本" sheetId="3" state="visible" r:id="rId5"/>
    <sheet name="税金（年金）" sheetId="4" state="visible" r:id="rId6"/>
    <sheet name="健康保険" sheetId="5" state="visible" r:id="rId7"/>
    <sheet name="退職金（式）" sheetId="6" state="visible" r:id="rId8"/>
    <sheet name="基本（式）" sheetId="7" state="visible" r:id="rId9"/>
    <sheet name="税金（式）" sheetId="8" state="visible" r:id="rId10"/>
    <sheet name="健康保険（式）" sheetId="9" state="visible" r:id="rId11"/>
  </sheets>
  <definedNames>
    <definedName function="false" hidden="false" localSheetId="2" name="_xlnm.Print_Titles" vbProcedure="false">基本!$A:$B</definedName>
    <definedName function="false" hidden="false" localSheetId="0" name="Excel_BuiltIn_Print_Area" vbProcedure="false">使い方!$B$1:$AO$42</definedName>
    <definedName function="false" hidden="false" localSheetId="0" name="Excel_BuiltIn_Print_Titles" vbProcedure="false">使い方!$B:$C</definedName>
    <definedName function="false" hidden="false" localSheetId="2" name="Excel_BuiltIn_Print_Area" vbProcedure="false">基本!$A$1:$AO$41</definedName>
    <definedName function="false" hidden="false" localSheetId="2" name="Excel_BuiltIn_Print_Titles" vbProcedure="false">基本!$A$1:$B$65531</definedName>
    <definedName function="false" hidden="false" localSheetId="3" name="Excel_BuiltIn_Print_Area" vbProcedure="false">'税金（年金）'!$A$1:$AN$16</definedName>
    <definedName function="false" hidden="false" localSheetId="3" name="Excel_BuiltIn_Print_Titles" vbProcedure="false">'税金（年金）'!$A$1:$B$65523</definedName>
    <definedName function="false" hidden="false" localSheetId="4" name="Excel_BuiltIn_Print_Area" vbProcedure="false">健康保険!$A$1:$AN$16</definedName>
    <definedName function="false" hidden="false" localSheetId="4" name="Excel_BuiltIn_Print_Titles" vbProcedure="false">健康保険!$A$1:$B$65526</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Unknown Author</author>
  </authors>
  <commentList>
    <comment ref="D31" authorId="0">
      <text>
        <r>
          <rPr>
            <sz val="10"/>
            <rFont val="游ゴシック"/>
            <family val="2"/>
            <charset val="128"/>
          </rPr>
          <t xml:space="preserve">夫の生年月日を入力</t>
        </r>
      </text>
    </comment>
    <comment ref="D32" authorId="0">
      <text>
        <r>
          <rPr>
            <sz val="10"/>
            <rFont val="游ゴシック"/>
            <family val="2"/>
            <charset val="128"/>
          </rPr>
          <t xml:space="preserve">妻の生年月日を入力</t>
        </r>
      </text>
    </comment>
    <comment ref="D54" authorId="0">
      <text>
        <r>
          <rPr>
            <sz val="10"/>
            <rFont val="游ゴシック"/>
            <family val="2"/>
            <charset val="128"/>
          </rPr>
          <t xml:space="preserve">貯蓄等の金額</t>
        </r>
      </text>
    </comment>
    <comment ref="E29" authorId="0">
      <text>
        <r>
          <rPr>
            <sz val="10"/>
            <rFont val="游ゴシック"/>
            <family val="2"/>
            <charset val="128"/>
          </rPr>
          <t xml:space="preserve">スタート西暦　例</t>
        </r>
        <r>
          <rPr>
            <sz val="10"/>
            <rFont val="Arial"/>
            <family val="2"/>
            <charset val="128"/>
          </rPr>
          <t xml:space="preserve">2021/12/31</t>
        </r>
        <r>
          <rPr>
            <sz val="10"/>
            <rFont val="游ゴシック"/>
            <family val="2"/>
            <charset val="128"/>
          </rPr>
          <t xml:space="preserve">と入力</t>
        </r>
      </text>
    </comment>
    <comment ref="E45" authorId="0">
      <text>
        <r>
          <rPr>
            <sz val="10"/>
            <rFont val="游ゴシック"/>
            <family val="2"/>
            <charset val="128"/>
          </rPr>
          <t xml:space="preserve">退職まで</t>
        </r>
        <r>
          <rPr>
            <sz val="12"/>
            <rFont val="HG丸ｺﾞｼｯｸM-PRO"/>
            <family val="3"/>
            <charset val="1"/>
          </rPr>
          <t xml:space="preserve">3</t>
        </r>
        <r>
          <rPr>
            <sz val="12"/>
            <rFont val="UD デジタル 教科書体 N-R"/>
            <family val="1"/>
            <charset val="1"/>
          </rPr>
          <t xml:space="preserve">か月分の給与</t>
        </r>
      </text>
    </comment>
    <comment ref="E46" authorId="0">
      <text>
        <r>
          <rPr>
            <sz val="10"/>
            <rFont val="游ゴシック"/>
            <family val="2"/>
            <charset val="128"/>
          </rPr>
          <t xml:space="preserve">税引き後の退職金を自動で表示</t>
        </r>
      </text>
    </comment>
    <comment ref="E60" authorId="0">
      <text>
        <r>
          <rPr>
            <sz val="10"/>
            <rFont val="游ゴシック"/>
            <family val="2"/>
            <charset val="128"/>
          </rPr>
          <t xml:space="preserve">任意継続医療保険料</t>
        </r>
      </text>
    </comment>
    <comment ref="E77" authorId="0">
      <text>
        <r>
          <rPr>
            <sz val="10"/>
            <rFont val="游ゴシック"/>
            <family val="2"/>
            <charset val="128"/>
          </rPr>
          <t xml:space="preserve">このセルのみ実際の収支から
保持金計を引いています。</t>
        </r>
      </text>
    </comment>
    <comment ref="F60" authorId="0">
      <text>
        <r>
          <rPr>
            <sz val="10"/>
            <rFont val="游ゴシック"/>
            <family val="2"/>
            <charset val="128"/>
          </rPr>
          <t xml:space="preserve">自動計算されます（以降行）</t>
        </r>
      </text>
    </comment>
    <comment ref="F64" authorId="0">
      <text>
        <r>
          <rPr>
            <sz val="10"/>
            <rFont val="游ゴシック"/>
            <family val="2"/>
            <charset val="128"/>
          </rPr>
          <t xml:space="preserve">自動計算されます（以降行）</t>
        </r>
      </text>
    </comment>
    <comment ref="G81" authorId="0">
      <text>
        <r>
          <rPr>
            <sz val="10"/>
            <rFont val="游ゴシック"/>
            <family val="2"/>
            <charset val="128"/>
          </rPr>
          <t xml:space="preserve">消費した金額を引いた額を入力します。</t>
        </r>
      </text>
    </comment>
  </commentList>
</comments>
</file>

<file path=xl/comments4.xml><?xml version="1.0" encoding="utf-8"?>
<comments xmlns="http://schemas.openxmlformats.org/spreadsheetml/2006/main" xmlns:xdr="http://schemas.openxmlformats.org/drawingml/2006/spreadsheetDrawing">
  <authors>
    <author>Unknown Author</author>
  </authors>
  <commentList>
    <comment ref="E91" authorId="0">
      <text>
        <r>
          <rPr>
            <sz val="10"/>
            <rFont val="游ゴシック"/>
            <family val="2"/>
            <charset val="128"/>
          </rPr>
          <t xml:space="preserve">税率計</t>
        </r>
      </text>
    </comment>
  </commentList>
</comments>
</file>

<file path=xl/sharedStrings.xml><?xml version="1.0" encoding="utf-8"?>
<sst xmlns="http://schemas.openxmlformats.org/spreadsheetml/2006/main" count="2247" uniqueCount="1121">
  <si>
    <t xml:space="preserve">定年後皮算用計算ファイル使い方</t>
  </si>
  <si>
    <t xml:space="preserve">１　概　要</t>
  </si>
  <si>
    <t xml:space="preserve">　定年退職後、預貯金、退職金、年金収入で夫婦が想定寿命まで悠々自適に生活を過ごせるかを皮算用するための表計算ファイルです。</t>
  </si>
  <si>
    <t xml:space="preserve">２　作成環境</t>
  </si>
  <si>
    <t xml:space="preserve">　OS：Windows11
　ソフト：Libre Office（ファイルはExcel形式としています）</t>
  </si>
  <si>
    <t xml:space="preserve">３　留意事項</t>
  </si>
  <si>
    <t xml:space="preserve">　検証は前項のとおり行っていますが、必ずしも全て問題ないことを保証出来ません。最終的には如何なる責任も負えませんのでご承知の上ご利用下さい。
　税金額、健康保険料は、各市町村で異なります。また、本ファイルの計算結果は、負担となる額は千円単位で切り上げ負担を重くしています。</t>
  </si>
  <si>
    <t xml:space="preserve">４　使い方</t>
  </si>
  <si>
    <t xml:space="preserve">　健康保険シート、税金（年金）シートは、計算するシートのためシート保護しています。
　基本シート、退職金（税金）シートの一部行、セルはリンク、計算のため保護しています。
　解除用パスワードは、半角数字「１２３４」です。</t>
  </si>
  <si>
    <t xml:space="preserve">(1)退職金（税金）シート</t>
  </si>
  <si>
    <t xml:space="preserve">　退職金セルに退職金額を入力します。
　勤続年数セルに年数を入力します。</t>
  </si>
  <si>
    <t xml:space="preserve">&lt;例&gt;</t>
  </si>
  <si>
    <t xml:space="preserve">退職金支給日</t>
  </si>
  <si>
    <t xml:space="preserve">←退職金支給日を入力</t>
  </si>
  <si>
    <t xml:space="preserve">退職金</t>
  </si>
  <si>
    <t xml:space="preserve">←退職金を入力</t>
  </si>
  <si>
    <t xml:space="preserve">勤続年数</t>
  </si>
  <si>
    <t xml:space="preserve">←勤続年数を入力</t>
  </si>
  <si>
    <t xml:space="preserve">退職所得控除額</t>
  </si>
  <si>
    <t xml:space="preserve">課税対象額</t>
  </si>
  <si>
    <t xml:space="preserve">税引き後の退職金</t>
  </si>
  <si>
    <t xml:space="preserve">千円未満切り捨てで計算されます。</t>
  </si>
  <si>
    <t xml:space="preserve">(2)基本シート</t>
  </si>
  <si>
    <t xml:space="preserve">ア</t>
  </si>
  <si>
    <t xml:space="preserve">年　齢
　スタートの西暦と、夫、妻の生年月日を入力します。以降列方向の西暦、和暦、満年齢は自動で表示されます。お勧めは、E列の夫の年齢を65歳スタートです。
　スタートの西暦は、法律上の満年齢を求めるため、例えば2021年の場合は、2021/12/31と入力して下さい。
　想定寿命は、夫85歳、妻90歳としています。修正する場合は、計算式の数値を変更して反映させて下さい。（「基本（式）」タブの説明メモ参照）</t>
  </si>
  <si>
    <t xml:space="preserve">項　　目</t>
  </si>
  <si>
    <t xml:space="preserve">　←暦年</t>
  </si>
  <si>
    <t xml:space="preserve">年齢</t>
  </si>
  <si>
    <t xml:space="preserve">夫</t>
  </si>
  <si>
    <t xml:space="preserve">　←年齢</t>
  </si>
  <si>
    <t xml:space="preserve">妻</t>
  </si>
  <si>
    <t xml:space="preserve">イ</t>
  </si>
  <si>
    <t xml:space="preserve">収　入
　年金定期便等で調べた金額を年毎に入力します。
　貯蓄等の金額を含めて検討する場合は、その金額を「その他」の先頭セル（最初の暦年）に入力します。
　給与等の所得を含め検討したい場合は、その金額を「給与」当該セルに入力します。「給与」セルに入力された額については、税金、健康保険を計算していません。
　「退職金」については、（１）項で入力すると、自動で退職金税引き後の金額が表示されます。</t>
  </si>
  <si>
    <r>
      <rPr>
        <sz val="12"/>
        <rFont val="ＭＳ 明朝"/>
        <family val="1"/>
        <charset val="1"/>
      </rPr>
      <t xml:space="preserve">&lt;</t>
    </r>
    <r>
      <rPr>
        <sz val="12"/>
        <rFont val="HG丸ｺﾞｼｯｸM-PRO"/>
        <family val="3"/>
        <charset val="1"/>
      </rPr>
      <t xml:space="preserve">例</t>
    </r>
    <r>
      <rPr>
        <sz val="12"/>
        <rFont val="ＭＳ Ｐゴシック"/>
        <family val="2"/>
        <charset val="128"/>
      </rPr>
      <t xml:space="preserve">&gt;</t>
    </r>
  </si>
  <si>
    <t xml:space="preserve">2014年</t>
  </si>
  <si>
    <t xml:space="preserve">2015年</t>
  </si>
  <si>
    <t xml:space="preserve">2016年</t>
  </si>
  <si>
    <t xml:space="preserve">2017年</t>
  </si>
  <si>
    <t xml:space="preserve">平成26年</t>
  </si>
  <si>
    <t xml:space="preserve">平成27年</t>
  </si>
  <si>
    <t xml:space="preserve">平成28年</t>
  </si>
  <si>
    <t xml:space="preserve">平成29年</t>
  </si>
  <si>
    <t xml:space="preserve">収入</t>
  </si>
  <si>
    <t xml:space="preserve">給与</t>
  </si>
  <si>
    <t xml:space="preserve">\23,558,000</t>
  </si>
  <si>
    <t xml:space="preserve">厚生年金</t>
  </si>
  <si>
    <t xml:space="preserve">　・・・・</t>
  </si>
  <si>
    <t xml:space="preserve">老齢基礎年金（夫）</t>
  </si>
  <si>
    <t xml:space="preserve">老齢基礎年金（妻）</t>
  </si>
  <si>
    <t xml:space="preserve">老齢厚生年金（妻）</t>
  </si>
  <si>
    <t xml:space="preserve">遺族年金</t>
  </si>
  <si>
    <t xml:space="preserve">財形年金</t>
  </si>
  <si>
    <t xml:space="preserve">生命保険</t>
  </si>
  <si>
    <t xml:space="preserve">その他</t>
  </si>
  <si>
    <t xml:space="preserve">ウ</t>
  </si>
  <si>
    <t xml:space="preserve">支　出
　「健康保険」「所得・住民税」の金額は、暦年3年目（E列）から自動で計算され表示されます。任意継続医療保険を利用される場合は、その金額を「健康保険」当該セルに入力します。
　「健康保険」「所得・住民税」行、以外の各項目は、状況に応じ変更出来ます。また、項目が不足する場合は、行の挿入、多い場合は、行の削除をして下さい。</t>
  </si>
  <si>
    <r>
      <rPr>
        <sz val="12"/>
        <rFont val="ＭＳ 明朝"/>
        <family val="1"/>
        <charset val="1"/>
      </rPr>
      <t xml:space="preserve">&lt;</t>
    </r>
    <r>
      <rPr>
        <sz val="12"/>
        <rFont val="UD デジタル 教科書体 N-R"/>
        <family val="1"/>
        <charset val="1"/>
      </rPr>
      <t xml:space="preserve">例</t>
    </r>
    <r>
      <rPr>
        <sz val="12"/>
        <rFont val="ＭＳ Ｐゴシック"/>
        <family val="2"/>
        <charset val="128"/>
      </rPr>
      <t xml:space="preserve">&gt;</t>
    </r>
  </si>
  <si>
    <t xml:space="preserve">支出</t>
  </si>
  <si>
    <t xml:space="preserve">国民年金（妻）</t>
  </si>
  <si>
    <t xml:space="preserve">国民年金（夫）</t>
  </si>
  <si>
    <t xml:space="preserve">健康保険</t>
  </si>
  <si>
    <t xml:space="preserve">火災保険</t>
  </si>
  <si>
    <t xml:space="preserve">固定資産税</t>
  </si>
  <si>
    <t xml:space="preserve">所得・住民税</t>
  </si>
  <si>
    <t xml:space="preserve">生活費</t>
  </si>
  <si>
    <t xml:space="preserve">～</t>
  </si>
  <si>
    <t xml:space="preserve">住宅ローン</t>
  </si>
  <si>
    <t xml:space="preserve">　「健康保険」「所得・住民税」は、各シートで自動計算されますが、基準となる値がお住まいの地域により微妙に違います。気になる方は、各シート（「税金（年金）」「健康保険」）の下部にある基準値をお住まいの地域の値に変更して下さい。</t>
  </si>
  <si>
    <t xml:space="preserve">＜暦年3年目から自動計算している理由＞
　暦年1年目は、現職時代の清算をするための列とし、暦年2年目を退職の年としています。
　健康保険については、暦年2年目の健康保険を任意継続と考えていますので、暦年3年目から自動計算しています。
　また、所得・住民税についても年金収入の始まる年齢の暦年3年目から自動計算しています。（今後、開始年齢は65歳に徐々に移行されますが、年金収入を入力しなければ皮算用するのに問題ないと思います。）</t>
  </si>
  <si>
    <t xml:space="preserve">エ</t>
  </si>
  <si>
    <t xml:space="preserve">保持金
　各項目は、状況に応じ変更出来ます。また、項目が不足する場合は、行の挿入、多い場合は、行の削除をして下さい。
　保持金額の最初に入力する列は、暦年2年目となっています。この列には、保持金額と収入額が二重計算されないように保持金計を収支から差し引いています。
　保持金については、想定される消費暦年まで同額を入力します。以降は、消費した額の残額を入力します。</t>
  </si>
  <si>
    <t xml:space="preserve">収支</t>
  </si>
  <si>
    <t xml:space="preserve">保持金</t>
  </si>
  <si>
    <t xml:space="preserve">緊急医療費</t>
  </si>
  <si>
    <t xml:space="preserve">車買替</t>
  </si>
  <si>
    <t xml:space="preserve">住宅維持</t>
  </si>
  <si>
    <t xml:space="preserve">子供援助</t>
  </si>
  <si>
    <t xml:space="preserve">保持金計</t>
  </si>
  <si>
    <t xml:space="preserve">保持金＋収支</t>
  </si>
  <si>
    <t xml:space="preserve">５　お願い</t>
  </si>
  <si>
    <t xml:space="preserve">　計算結果等に疑問がある場合は、まずホームページの該当する計算方法を確認して下さい。
　それでもおかしい、本計算ファイルの計算に間違いがありましたら、具体的な内容をフォームメールでご連絡下さい。
　私の環境では、「計算ファイル」をメール添付で送付されてもセキュリティ対策上、開封せず削除処理となりますことをご理解願います。</t>
  </si>
  <si>
    <t xml:space="preserve">６　利用について</t>
  </si>
  <si>
    <t xml:space="preserve">　個人的な利用については、フリーですが営利を生じる仕事でのご利用は認めていません。</t>
  </si>
  <si>
    <t xml:space="preserve">　（著作権の放棄はしていません）</t>
  </si>
  <si>
    <t xml:space="preserve">所得税率</t>
  </si>
  <si>
    <r>
      <rPr>
        <sz val="12"/>
        <rFont val="UD デジタル 教科書体 N-R"/>
        <family val="1"/>
        <charset val="128"/>
      </rPr>
      <t xml:space="preserve">所得税</t>
    </r>
    <r>
      <rPr>
        <sz val="12"/>
        <rFont val="UD デジタル 教科書体 N-R"/>
        <family val="1"/>
        <charset val="1"/>
      </rPr>
      <t xml:space="preserve">控除額</t>
    </r>
  </si>
  <si>
    <t xml:space="preserve">復興特別所得税分掛率</t>
  </si>
  <si>
    <t xml:space="preserve">まで、所得税額に2.1%上乗せされます。</t>
  </si>
  <si>
    <t xml:space="preserve">所得税額</t>
  </si>
  <si>
    <t xml:space="preserve">市町村民税額</t>
  </si>
  <si>
    <t xml:space="preserve">都道府県民税額</t>
  </si>
  <si>
    <t xml:space="preserve">税額計</t>
  </si>
  <si>
    <t xml:space="preserve">以後、わかり易いように千円未満を切り捨てしています。</t>
  </si>
  <si>
    <t xml:space="preserve">以下、根拠</t>
  </si>
  <si>
    <t xml:space="preserve">退職金の税金額　＝　所得税額（＊1）　＋　復興特別所得税額（＊2）　＋住民税額（＊3） </t>
  </si>
  <si>
    <t xml:space="preserve">＜退職所得の金額（＊4）＞ </t>
  </si>
  <si>
    <t xml:space="preserve">退職所得の金額（＊4） ＝（退職金の金額 － 退職所得控除額（＊5））× １／２・・・千円未満切り捨て</t>
  </si>
  <si>
    <t xml:space="preserve">退職所得控除額（＊5） ＝　勤続年数によって次の何れかの式</t>
  </si>
  <si>
    <t xml:space="preserve">・勤続年数20年以下・・・40万円×（勤続年数）</t>
  </si>
  <si>
    <t xml:space="preserve">・勤続年数20年超・・・800万円＋｛70万円×（勤続年数-20年）｝ </t>
  </si>
  <si>
    <t xml:space="preserve">勤続年数に端数がある場合は、たとえ1日でも1年として年数を計算します。</t>
  </si>
  <si>
    <t xml:space="preserve">勤続年数に関わらず、最低80万円の控除があります。</t>
  </si>
  <si>
    <t xml:space="preserve">障害者となったことが起因で退職する方は、さらに100万円の控除があります。</t>
  </si>
  <si>
    <t xml:space="preserve">＜所得税額（＊1）＞</t>
  </si>
  <si>
    <t xml:space="preserve">所得税額 ＝ 退職所得の金額（＊4） × 所得税率（＊6）－　所得税控除額（＊7）</t>
  </si>
  <si>
    <t xml:space="preserve">所得税の税率表</t>
  </si>
  <si>
    <t xml:space="preserve">退職所得の金額</t>
  </si>
  <si>
    <t xml:space="preserve">税率（＊6）</t>
  </si>
  <si>
    <t xml:space="preserve">所得税控除額（＊7）</t>
  </si>
  <si>
    <t xml:space="preserve">1,000円～195万以下</t>
  </si>
  <si>
    <t xml:space="preserve">5％</t>
  </si>
  <si>
    <t xml:space="preserve">―</t>
  </si>
  <si>
    <t xml:space="preserve">195万円～330万円以下</t>
  </si>
  <si>
    <t xml:space="preserve">10％</t>
  </si>
  <si>
    <t xml:space="preserve">97,500円</t>
  </si>
  <si>
    <t xml:space="preserve">330万円～695万円以下</t>
  </si>
  <si>
    <t xml:space="preserve">20％</t>
  </si>
  <si>
    <t xml:space="preserve">427,500円</t>
  </si>
  <si>
    <t xml:space="preserve">695万円～900万円以下</t>
  </si>
  <si>
    <t xml:space="preserve">23％</t>
  </si>
  <si>
    <t xml:space="preserve">636,000円</t>
  </si>
  <si>
    <t xml:space="preserve">900万円～1,800万円以下</t>
  </si>
  <si>
    <t xml:space="preserve">33％</t>
  </si>
  <si>
    <t xml:space="preserve">1,536,000円</t>
  </si>
  <si>
    <t xml:space="preserve">1,800万円以上</t>
  </si>
  <si>
    <t xml:space="preserve">40％</t>
  </si>
  <si>
    <t xml:space="preserve">2,796,000円</t>
  </si>
  <si>
    <t xml:space="preserve">＜復興特別所得税額（＊2）＞</t>
  </si>
  <si>
    <t xml:space="preserve">復興特別所得税額＝所得税額（＊１）×2.1%</t>
  </si>
  <si>
    <t xml:space="preserve">令和19年12月31日まで</t>
  </si>
  <si>
    <t xml:space="preserve">＜住民税額（＊3） ＞</t>
  </si>
  <si>
    <t xml:space="preserve">住民税額 ＝ 区市町村民税額 ＋ 都道府県民税額</t>
  </si>
  <si>
    <t xml:space="preserve">・区市町村民税額＝退職所得の金額（＊4）×6％</t>
  </si>
  <si>
    <t xml:space="preserve">・都道府県民税額＝退職所得の金額（＊4）×4％</t>
  </si>
  <si>
    <t xml:space="preserve">百円未満の端数は切り捨て</t>
  </si>
  <si>
    <t xml:space="preserve">収入計</t>
  </si>
  <si>
    <t xml:space="preserve">光熱費</t>
  </si>
  <si>
    <t xml:space="preserve">通信費</t>
  </si>
  <si>
    <t xml:space="preserve">娯楽費(小遣い）</t>
  </si>
  <si>
    <t xml:space="preserve">レジャー費</t>
  </si>
  <si>
    <t xml:space="preserve">物品費</t>
  </si>
  <si>
    <t xml:space="preserve">車維持費</t>
  </si>
  <si>
    <t xml:space="preserve">医療費</t>
  </si>
  <si>
    <t xml:space="preserve">交際費</t>
  </si>
  <si>
    <t xml:space="preserve">支出計</t>
  </si>
  <si>
    <t xml:space="preserve">公的年金等控除額</t>
  </si>
  <si>
    <t xml:space="preserve">配偶者控除額</t>
  </si>
  <si>
    <t xml:space="preserve">その他
控除額</t>
  </si>
  <si>
    <t xml:space="preserve">健康保険料</t>
  </si>
  <si>
    <t xml:space="preserve">世帯</t>
  </si>
  <si>
    <t xml:space="preserve">国民年金支払額</t>
  </si>
  <si>
    <t xml:space="preserve">控除額計
含む基礎控除</t>
  </si>
  <si>
    <t xml:space="preserve">課税対象所得額</t>
  </si>
  <si>
    <t xml:space="preserve">住民税
配偶者控除額</t>
  </si>
  <si>
    <t xml:space="preserve">住民税その他控除額</t>
  </si>
  <si>
    <t xml:space="preserve">住民税控除額計
含む基礎控除</t>
  </si>
  <si>
    <t xml:space="preserve">住民税
課税対象所得額</t>
  </si>
  <si>
    <t xml:space="preserve">住民税
調整控除額</t>
  </si>
  <si>
    <t xml:space="preserve">住民税
所得割税額</t>
  </si>
  <si>
    <t xml:space="preserve">住民税
均等割税額</t>
  </si>
  <si>
    <t xml:space="preserve">住民税計</t>
  </si>
  <si>
    <t xml:space="preserve">総計</t>
  </si>
  <si>
    <t xml:space="preserve">所得税＝</t>
  </si>
  <si>
    <t xml:space="preserve">（公的年金額－公的年金等控除額－公的年金等の基礎控除額－配偶者控除額－社会保険料等の金額）×所得税率</t>
  </si>
  <si>
    <t xml:space="preserve">=（基準総所得金額－配偶者控除額－社会保険料等の金額）×所得税率</t>
  </si>
  <si>
    <t xml:space="preserve">住民税＝市民税＋県民税＝</t>
  </si>
  <si>
    <t xml:space="preserve">（公的年金額－公的年金等の控除税額－公的年金等の基礎控除額－配偶者控除額－社会保険料等の金額）×税率－配偶者調整控除額＋均等割負担額</t>
  </si>
  <si>
    <t xml:space="preserve">=（基準総所得金額－配偶者控除額－社会保険料等の金額）×税率－配偶者調整控除額＋均等割負担額</t>
  </si>
  <si>
    <t xml:space="preserve">所得税
住民税</t>
  </si>
  <si>
    <t xml:space="preserve">公的年金等収入額   </t>
  </si>
  <si>
    <t xml:space="preserve">公的年金等に係る雑所得以外の所得金額が1,000万円以下である場合の表</t>
  </si>
  <si>
    <t xml:space="preserve">65歳未満</t>
  </si>
  <si>
    <t xml:space="preserve">60万円以下</t>
  </si>
  <si>
    <t xml:space="preserve">全額</t>
  </si>
  <si>
    <t xml:space="preserve">60万円超～130万円未満</t>
  </si>
  <si>
    <t xml:space="preserve">130万円以上～410万円未満</t>
  </si>
  <si>
    <t xml:space="preserve">年金額</t>
  </si>
  <si>
    <t xml:space="preserve">×</t>
  </si>
  <si>
    <t xml:space="preserve">+</t>
  </si>
  <si>
    <t xml:space="preserve">410万円以上～770万円未満</t>
  </si>
  <si>
    <t xml:space="preserve">770万円以上～1,000万円未満</t>
  </si>
  <si>
    <t xml:space="preserve">1,000万円以上</t>
  </si>
  <si>
    <t xml:space="preserve">65歳以上 </t>
  </si>
  <si>
    <t xml:space="preserve">110万円以下 </t>
  </si>
  <si>
    <t xml:space="preserve">110万円超～330万円未満</t>
  </si>
  <si>
    <t xml:space="preserve">330万円以上～410万円未満</t>
  </si>
  <si>
    <t xml:space="preserve">所得税</t>
  </si>
  <si>
    <t xml:space="preserve">基礎控除額</t>
  </si>
  <si>
    <t xml:space="preserve">納税者本人の合計所得金額2,400万円以下</t>
  </si>
  <si>
    <t xml:space="preserve">社会保険料等</t>
  </si>
  <si>
    <t xml:space="preserve">支払った額</t>
  </si>
  <si>
    <t xml:space="preserve">７０歳未満</t>
  </si>
  <si>
    <t xml:space="preserve">所得額が</t>
  </si>
  <si>
    <t xml:space="preserve">以下</t>
  </si>
  <si>
    <t xml:space="preserve">控除を受ける納税者本人の合計所得金額900万円以下
配偶者の年間の合計所得金額が48万円以下</t>
  </si>
  <si>
    <t xml:space="preserve">７０歳以上</t>
  </si>
  <si>
    <t xml:space="preserve">課税対象所得金額</t>
  </si>
  <si>
    <t xml:space="preserve">195万円以下 </t>
  </si>
  <si>
    <t xml:space="preserve">195万円超～330万円以下</t>
  </si>
  <si>
    <t xml:space="preserve">－</t>
  </si>
  <si>
    <t xml:space="preserve">330万円超～695万円以下</t>
  </si>
  <si>
    <t xml:space="preserve">695万円超～900万円以下</t>
  </si>
  <si>
    <t xml:space="preserve">900万円超～1800万円以下</t>
  </si>
  <si>
    <t xml:space="preserve">1800万円超</t>
  </si>
  <si>
    <t xml:space="preserve">復興特別所得税</t>
  </si>
  <si>
    <t xml:space="preserve">住民税</t>
  </si>
  <si>
    <t xml:space="preserve">調整控除額</t>
  </si>
  <si>
    <t xml:space="preserve">課税標準額は
200万円以下のみ計算</t>
  </si>
  <si>
    <t xml:space="preserve">＝</t>
  </si>
  <si>
    <t xml:space="preserve">G86=（所得税基礎控除額－住民税基礎控除額）＋（所得税配偶者控除額－住民税配偶者控除額）</t>
  </si>
  <si>
    <t xml:space="preserve">G87=（所得税基礎控除額－住民税基礎控除額）＋（所得税配偶者控除額－住民税配偶者控除額）</t>
  </si>
  <si>
    <t xml:space="preserve">配偶者無</t>
  </si>
  <si>
    <t xml:space="preserve">G88=（所得税基礎控除額－住民税基礎控除額）のみ</t>
  </si>
  <si>
    <t xml:space="preserve">均等割負担額 </t>
  </si>
  <si>
    <r>
      <rPr>
        <sz val="12"/>
        <rFont val="UD デジタル 教科書体 N-R"/>
        <family val="1"/>
        <charset val="128"/>
      </rPr>
      <t xml:space="preserve">扶養者</t>
    </r>
    <r>
      <rPr>
        <sz val="12"/>
        <rFont val="UD デジタル 教科書体 N-R"/>
        <family val="1"/>
        <charset val="1"/>
      </rPr>
      <t xml:space="preserve">無</t>
    </r>
  </si>
  <si>
    <t xml:space="preserve">判定額</t>
  </si>
  <si>
    <t xml:space="preserve">均等割額</t>
  </si>
  <si>
    <t xml:space="preserve">35万円＋10万円 </t>
  </si>
  <si>
    <t xml:space="preserve">扶養者有</t>
  </si>
  <si>
    <t xml:space="preserve">判定額計算</t>
  </si>
  <si>
    <t xml:space="preserve">35万円×（扶養者数＋1）</t>
  </si>
  <si>
    <t xml:space="preserve">35万円×（扶養親族数＋1）＋10万円＋32万円</t>
  </si>
  <si>
    <t xml:space="preserve">税率</t>
  </si>
  <si>
    <t xml:space="preserve">市民税</t>
  </si>
  <si>
    <t xml:space="preserve">県民税</t>
  </si>
  <si>
    <t xml:space="preserve">年金集計（夫）</t>
  </si>
  <si>
    <t xml:space="preserve">年金集計（妻）</t>
  </si>
  <si>
    <t xml:space="preserve">健康保険対象年金収入計</t>
  </si>
  <si>
    <t xml:space="preserve">所得金額</t>
  </si>
  <si>
    <t xml:space="preserve">基準総所得金額計</t>
  </si>
  <si>
    <t xml:space="preserve">国保軽減率</t>
  </si>
  <si>
    <t xml:space="preserve">国保医療分保険料 </t>
  </si>
  <si>
    <t xml:space="preserve">所得割</t>
  </si>
  <si>
    <t xml:space="preserve">世帯別平等割</t>
  </si>
  <si>
    <r>
      <rPr>
        <sz val="12"/>
        <rFont val="UD デジタル 教科書体 N-R"/>
        <family val="1"/>
        <charset val="128"/>
      </rPr>
      <t xml:space="preserve">均等割額　</t>
    </r>
    <r>
      <rPr>
        <sz val="12"/>
        <rFont val="UD デジタル 教科書体 N-R"/>
        <family val="1"/>
        <charset val="1"/>
      </rPr>
      <t xml:space="preserve">夫</t>
    </r>
  </si>
  <si>
    <r>
      <rPr>
        <sz val="12"/>
        <rFont val="UD デジタル 教科書体 N-R"/>
        <family val="1"/>
        <charset val="128"/>
      </rPr>
      <t xml:space="preserve">均等割額　</t>
    </r>
    <r>
      <rPr>
        <sz val="12"/>
        <rFont val="UD デジタル 教科書体 N-R"/>
        <family val="1"/>
        <charset val="1"/>
      </rPr>
      <t xml:space="preserve">妻</t>
    </r>
  </si>
  <si>
    <t xml:space="preserve">国保医療分保険料計</t>
  </si>
  <si>
    <t xml:space="preserve">国保後期高齢者支援分</t>
  </si>
  <si>
    <t xml:space="preserve">国保後期高齢者支援分保険料 </t>
  </si>
  <si>
    <t xml:space="preserve">国保介護分保険料（2号）</t>
  </si>
  <si>
    <t xml:space="preserve">国保介護分保険料（2号）計 </t>
  </si>
  <si>
    <t xml:space="preserve">国民健康保険料計</t>
  </si>
  <si>
    <t xml:space="preserve">介護分保険料（1号）</t>
  </si>
  <si>
    <t xml:space="preserve">介護分保険料（1号）計 </t>
  </si>
  <si>
    <t xml:space="preserve">後期高齢者医療保険</t>
  </si>
  <si>
    <t xml:space="preserve">所得割額　夫</t>
  </si>
  <si>
    <t xml:space="preserve">所得割額　妻</t>
  </si>
  <si>
    <t xml:space="preserve">均等割額　夫</t>
  </si>
  <si>
    <t xml:space="preserve">均等割額　妻</t>
  </si>
  <si>
    <t xml:space="preserve">後期高齢者医療保険料 </t>
  </si>
  <si>
    <t xml:space="preserve">基準総所得金額 </t>
  </si>
  <si>
    <t xml:space="preserve">基礎控除額 </t>
  </si>
  <si>
    <t xml:space="preserve">誕生月からの年内残月数</t>
  </si>
  <si>
    <t xml:space="preserve">各種健康保険料は誕生月が境目となり誕生月から徴収される
1日生まれの方の誕生月は前月となることを補正しています</t>
  </si>
  <si>
    <t xml:space="preserve">75歳未満</t>
  </si>
  <si>
    <t xml:space="preserve">所得割料率 </t>
  </si>
  <si>
    <t xml:space="preserve">被保険者均等割額 </t>
  </si>
  <si>
    <t xml:space="preserve">世帯別平等割額(1世帯）</t>
  </si>
  <si>
    <t xml:space="preserve">基準総所得金額</t>
  </si>
  <si>
    <t xml:space="preserve">×人数</t>
  </si>
  <si>
    <t xml:space="preserve">40歳以上65歳未満</t>
  </si>
  <si>
    <t xml:space="preserve">65歳以上</t>
  </si>
  <si>
    <t xml:space="preserve">課税年金額と所得金額の合計が80万円以下、全非課税</t>
  </si>
  <si>
    <t xml:space="preserve">課税年金額と所得金額の合計が80万円超え120万円以下、全非課税</t>
  </si>
  <si>
    <t xml:space="preserve">課税年金額と所得金額の合計が120万円超え、全非課税</t>
  </si>
  <si>
    <t xml:space="preserve">課税年金額と所得金額の合計が80万円以下、本人非課税、世帯に課税者有</t>
  </si>
  <si>
    <t xml:space="preserve">課税年金額と所得金額の合計が80万円超え、本人非課税、世帯に課税者有</t>
  </si>
  <si>
    <t xml:space="preserve">65歳以上
課税者</t>
  </si>
  <si>
    <t xml:space="preserve">合計所得金額が120万円未満の人、課税者</t>
  </si>
  <si>
    <t xml:space="preserve">合計所得金額が120万円以上、200万円未満の人、課税者</t>
  </si>
  <si>
    <t xml:space="preserve">合計所得金額が200万円以上、250万円未満の人、課税者</t>
  </si>
  <si>
    <t xml:space="preserve">合計所得金額が250万円以上、300万円未満の人、課税者</t>
  </si>
  <si>
    <t xml:space="preserve">合計所得金額が290万円以上、500万円未満の人、課税者</t>
  </si>
  <si>
    <t xml:space="preserve">合計所得金額が500万円以上、750万円未満の人、課税者</t>
  </si>
  <si>
    <t xml:space="preserve">合計所得金額が750万円以上、1000万円未満の人、課税者</t>
  </si>
  <si>
    <t xml:space="preserve">合計所得金額が1000万円以上、課税者</t>
  </si>
  <si>
    <t xml:space="preserve">第8期版（令和3年～5年度）</t>
  </si>
  <si>
    <t xml:space="preserve">75歳以上</t>
  </si>
  <si>
    <t xml:space="preserve">均等割額 </t>
  </si>
  <si>
    <t xml:space="preserve">賦課限度額</t>
  </si>
  <si>
    <t xml:space="preserve">国保保険料軽減</t>
  </si>
  <si>
    <t xml:space="preserve">所得金額が一定額以下の世帯は、医療分、後期高齢者支援分および介護分の被保険者均等割額と世帯別平等割額の合算額について軽減します。 </t>
  </si>
  <si>
    <t xml:space="preserve">基準総所得金額の計算には、さらに「10万円×（給与所得者等の数－1）」をプラスする様になっていますが判定額にプラスしていません。</t>
  </si>
  <si>
    <t xml:space="preserve">軽減率</t>
  </si>
  <si>
    <t xml:space="preserve">所得金額軽減</t>
  </si>
  <si>
    <t xml:space="preserve">所得金額からさらに差し引き軽減率判定を行う。</t>
  </si>
  <si>
    <t xml:space="preserve">後期高齢者保険料軽減</t>
  </si>
  <si>
    <t xml:space="preserve">判定は世帯単位で行われ被保険者および世帯主の所得の合算額により、均等割額のみを軽減します。</t>
  </si>
  <si>
    <t xml:space="preserve">軽減判定金額</t>
  </si>
  <si>
    <t xml:space="preserve">均等割額軽減率</t>
  </si>
  <si>
    <t xml:space="preserve">軽減後の均等割額</t>
  </si>
  <si>
    <t xml:space="preserve">退職金（税金）シート各セルの式説明メモ</t>
  </si>
  <si>
    <t xml:space="preserve">セル場所</t>
  </si>
  <si>
    <t xml:space="preserve">項目</t>
  </si>
  <si>
    <t xml:space="preserve">式</t>
  </si>
  <si>
    <t xml:space="preserve">判定</t>
  </si>
  <si>
    <t xml:space="preserve">判定結果</t>
  </si>
  <si>
    <t xml:space="preserve">説明メモ</t>
  </si>
  <si>
    <t xml:space="preserve">B4</t>
  </si>
  <si>
    <r>
      <rPr>
        <sz val="12"/>
        <rFont val="UD デジタル 教科書体 N-R"/>
        <family val="1"/>
        <charset val="128"/>
      </rPr>
      <t xml:space="preserve">B4=IF(</t>
    </r>
    <r>
      <rPr>
        <sz val="12"/>
        <color rgb="FF0000FF"/>
        <rFont val="UD デジタル 教科書体 N-R"/>
        <family val="1"/>
        <charset val="128"/>
      </rPr>
      <t xml:space="preserve">B3</t>
    </r>
    <r>
      <rPr>
        <sz val="12"/>
        <rFont val="UD デジタル 教科書体 N-R"/>
        <family val="1"/>
        <charset val="128"/>
      </rPr>
      <t xml:space="preserve">=0,0,IF(</t>
    </r>
    <r>
      <rPr>
        <sz val="12"/>
        <color rgb="FF0000FF"/>
        <rFont val="UD デジタル 教科書体 N-R"/>
        <family val="1"/>
        <charset val="128"/>
      </rPr>
      <t xml:space="preserve">B3</t>
    </r>
    <r>
      <rPr>
        <sz val="12"/>
        <rFont val="UD デジタル 教科書体 N-R"/>
        <family val="1"/>
        <charset val="128"/>
      </rPr>
      <t xml:space="preserve">=1,800000,IF(</t>
    </r>
    <r>
      <rPr>
        <sz val="12"/>
        <color rgb="FF0000FF"/>
        <rFont val="UD デジタル 教科書体 N-R"/>
        <family val="1"/>
        <charset val="128"/>
      </rPr>
      <t xml:space="preserve">B3</t>
    </r>
    <r>
      <rPr>
        <sz val="12"/>
        <rFont val="UD デジタル 教科書体 N-R"/>
        <family val="1"/>
        <charset val="128"/>
      </rPr>
      <t xml:space="preserve">&lt;=20,</t>
    </r>
    <r>
      <rPr>
        <sz val="12"/>
        <color rgb="FF0000FF"/>
        <rFont val="UD デジタル 教科書体 N-R"/>
        <family val="1"/>
        <charset val="128"/>
      </rPr>
      <t xml:space="preserve">B3</t>
    </r>
    <r>
      <rPr>
        <sz val="12"/>
        <rFont val="UD デジタル 教科書体 N-R"/>
        <family val="1"/>
        <charset val="128"/>
      </rPr>
      <t xml:space="preserve">*400000,(</t>
    </r>
    <r>
      <rPr>
        <sz val="12"/>
        <color rgb="FF0000FF"/>
        <rFont val="UD デジタル 教科書体 N-R"/>
        <family val="1"/>
        <charset val="128"/>
      </rPr>
      <t xml:space="preserve">B3</t>
    </r>
    <r>
      <rPr>
        <sz val="12"/>
        <rFont val="UD デジタル 教科書体 N-R"/>
        <family val="1"/>
        <charset val="128"/>
      </rPr>
      <t xml:space="preserve">-20)*700000+8000000)))</t>
    </r>
  </si>
  <si>
    <t xml:space="preserve">IF(B3=0,0,)</t>
  </si>
  <si>
    <t xml:space="preserve">YES</t>
  </si>
  <si>
    <t xml:space="preserve">未入力判定</t>
  </si>
  <si>
    <r>
      <rPr>
        <sz val="12"/>
        <rFont val="UD デジタル 教科書体 N-R"/>
        <family val="1"/>
        <charset val="128"/>
      </rPr>
      <t xml:space="preserve">IF(</t>
    </r>
    <r>
      <rPr>
        <sz val="12"/>
        <color rgb="FF0000FF"/>
        <rFont val="UD デジタル 教科書体 N-R"/>
        <family val="1"/>
        <charset val="128"/>
      </rPr>
      <t xml:space="preserve">B3</t>
    </r>
    <r>
      <rPr>
        <sz val="12"/>
        <rFont val="UD デジタル 教科書体 N-R"/>
        <family val="1"/>
        <charset val="128"/>
      </rPr>
      <t xml:space="preserve">=1,800000,)</t>
    </r>
  </si>
  <si>
    <t xml:space="preserve">最低80万円の控除</t>
  </si>
  <si>
    <r>
      <rPr>
        <sz val="12"/>
        <rFont val="UD デジタル 教科書体 N-R"/>
        <family val="1"/>
        <charset val="128"/>
      </rPr>
      <t xml:space="preserve">IF(</t>
    </r>
    <r>
      <rPr>
        <sz val="12"/>
        <color rgb="FF0000FF"/>
        <rFont val="UD デジタル 教科書体 N-R"/>
        <family val="1"/>
        <charset val="128"/>
      </rPr>
      <t xml:space="preserve">B3</t>
    </r>
    <r>
      <rPr>
        <sz val="12"/>
        <rFont val="UD デジタル 教科書体 N-R"/>
        <family val="1"/>
        <charset val="128"/>
      </rPr>
      <t xml:space="preserve">&lt;=20,</t>
    </r>
    <r>
      <rPr>
        <sz val="12"/>
        <color rgb="FF0000FF"/>
        <rFont val="UD デジタル 教科書体 N-R"/>
        <family val="1"/>
        <charset val="128"/>
      </rPr>
      <t xml:space="preserve">B2</t>
    </r>
    <r>
      <rPr>
        <sz val="12"/>
        <rFont val="UD デジタル 教科書体 N-R"/>
        <family val="1"/>
        <charset val="128"/>
      </rPr>
      <t xml:space="preserve">*400000,)</t>
    </r>
  </si>
  <si>
    <r>
      <rPr>
        <sz val="12"/>
        <color rgb="FF0000FF"/>
        <rFont val="UD デジタル 教科書体 N-R"/>
        <family val="1"/>
        <charset val="128"/>
      </rPr>
      <t xml:space="preserve">B2</t>
    </r>
    <r>
      <rPr>
        <sz val="12"/>
        <rFont val="UD デジタル 教科書体 N-R"/>
        <family val="1"/>
        <charset val="128"/>
      </rPr>
      <t xml:space="preserve">*400000</t>
    </r>
  </si>
  <si>
    <t xml:space="preserve">20年以下の場合の控除額計算</t>
  </si>
  <si>
    <r>
      <rPr>
        <sz val="12"/>
        <rFont val="UD デジタル 教科書体 N-R"/>
        <family val="1"/>
        <charset val="128"/>
      </rPr>
      <t xml:space="preserve">(</t>
    </r>
    <r>
      <rPr>
        <sz val="12"/>
        <color rgb="FF0000FF"/>
        <rFont val="UD デジタル 教科書体 N-R"/>
        <family val="1"/>
        <charset val="128"/>
      </rPr>
      <t xml:space="preserve">B3</t>
    </r>
    <r>
      <rPr>
        <sz val="12"/>
        <rFont val="UD デジタル 教科書体 N-R"/>
        <family val="1"/>
        <charset val="128"/>
      </rPr>
      <t xml:space="preserve">-20)*700000+8000000</t>
    </r>
  </si>
  <si>
    <t xml:space="preserve">20年超えの場合の控除額計算</t>
  </si>
  <si>
    <t xml:space="preserve">B5</t>
  </si>
  <si>
    <r>
      <rPr>
        <sz val="12"/>
        <rFont val="UD デジタル 教科書体 N-R"/>
        <family val="1"/>
        <charset val="1"/>
      </rPr>
      <t xml:space="preserve">B5</t>
    </r>
    <r>
      <rPr>
        <sz val="12"/>
        <rFont val="UD デジタル 教科書体 N-R"/>
        <family val="1"/>
        <charset val="128"/>
      </rPr>
      <t xml:space="preserve">=IF(</t>
    </r>
    <r>
      <rPr>
        <sz val="12"/>
        <color rgb="FF0000FF"/>
        <rFont val="UD デジタル 教科書体 N-R"/>
        <family val="1"/>
        <charset val="128"/>
      </rPr>
      <t xml:space="preserve">B2</t>
    </r>
    <r>
      <rPr>
        <sz val="12"/>
        <rFont val="UD デジタル 教科書体 N-R"/>
        <family val="1"/>
        <charset val="128"/>
      </rPr>
      <t xml:space="preserve">=0,0,IF(</t>
    </r>
    <r>
      <rPr>
        <sz val="12"/>
        <color rgb="FFFF0000"/>
        <rFont val="UD デジタル 教科書体 N-R"/>
        <family val="1"/>
        <charset val="128"/>
      </rPr>
      <t xml:space="preserve">B4</t>
    </r>
    <r>
      <rPr>
        <sz val="12"/>
        <rFont val="UD デジタル 教科書体 N-R"/>
        <family val="1"/>
        <charset val="128"/>
      </rPr>
      <t xml:space="preserve">&gt;=</t>
    </r>
    <r>
      <rPr>
        <sz val="12"/>
        <color rgb="FF0000FF"/>
        <rFont val="UD デジタル 教科書体 N-R"/>
        <family val="1"/>
        <charset val="128"/>
      </rPr>
      <t xml:space="preserve">B2</t>
    </r>
    <r>
      <rPr>
        <sz val="12"/>
        <rFont val="UD デジタル 教科書体 N-R"/>
        <family val="1"/>
        <charset val="128"/>
      </rPr>
      <t xml:space="preserve">,0,ROUNDDOWN((</t>
    </r>
    <r>
      <rPr>
        <sz val="12"/>
        <color rgb="FF0000FF"/>
        <rFont val="UD デジタル 教科書体 N-R"/>
        <family val="1"/>
        <charset val="128"/>
      </rPr>
      <t xml:space="preserve">B2</t>
    </r>
    <r>
      <rPr>
        <sz val="12"/>
        <rFont val="UD デジタル 教科書体 N-R"/>
        <family val="1"/>
        <charset val="128"/>
      </rPr>
      <t xml:space="preserve">-</t>
    </r>
    <r>
      <rPr>
        <sz val="12"/>
        <color rgb="FFFF0000"/>
        <rFont val="UD デジタル 教科書体 N-R"/>
        <family val="1"/>
        <charset val="128"/>
      </rPr>
      <t xml:space="preserve">B4</t>
    </r>
    <r>
      <rPr>
        <sz val="12"/>
        <rFont val="UD デジタル 教科書体 N-R"/>
        <family val="1"/>
        <charset val="128"/>
      </rPr>
      <t xml:space="preserve">)*0.5,-3)))</t>
    </r>
  </si>
  <si>
    <r>
      <rPr>
        <sz val="12"/>
        <rFont val="UD デジタル 教科書体 N-R"/>
        <family val="1"/>
        <charset val="128"/>
      </rPr>
      <t xml:space="preserve">IF(</t>
    </r>
    <r>
      <rPr>
        <sz val="12"/>
        <color rgb="FF0000FF"/>
        <rFont val="UD デジタル 教科書体 N-R"/>
        <family val="1"/>
        <charset val="128"/>
      </rPr>
      <t xml:space="preserve">B2</t>
    </r>
    <r>
      <rPr>
        <sz val="12"/>
        <rFont val="UD デジタル 教科書体 N-R"/>
        <family val="1"/>
        <charset val="128"/>
      </rPr>
      <t xml:space="preserve">=0,0,)</t>
    </r>
  </si>
  <si>
    <r>
      <rPr>
        <sz val="12"/>
        <rFont val="UD デジタル 教科書体 N-R"/>
        <family val="1"/>
        <charset val="128"/>
      </rPr>
      <t xml:space="preserve">IF(</t>
    </r>
    <r>
      <rPr>
        <sz val="12"/>
        <color rgb="FFFF0000"/>
        <rFont val="UD デジタル 教科書体 N-R"/>
        <family val="1"/>
        <charset val="128"/>
      </rPr>
      <t xml:space="preserve">B4</t>
    </r>
    <r>
      <rPr>
        <sz val="12"/>
        <rFont val="UD デジタル 教科書体 N-R"/>
        <family val="1"/>
        <charset val="128"/>
      </rPr>
      <t xml:space="preserve">&gt;=</t>
    </r>
    <r>
      <rPr>
        <sz val="12"/>
        <color rgb="FF0000FF"/>
        <rFont val="UD デジタル 教科書体 N-R"/>
        <family val="1"/>
        <charset val="128"/>
      </rPr>
      <t xml:space="preserve">B2</t>
    </r>
    <r>
      <rPr>
        <sz val="12"/>
        <rFont val="UD デジタル 教科書体 N-R"/>
        <family val="1"/>
        <charset val="128"/>
      </rPr>
      <t xml:space="preserve">,0,)</t>
    </r>
  </si>
  <si>
    <t xml:space="preserve">控除額を引くとマイナスになる</t>
  </si>
  <si>
    <t xml:space="preserve">ROUNDDOWN(,-3)</t>
  </si>
  <si>
    <t xml:space="preserve">100の位を切り捨て</t>
  </si>
  <si>
    <r>
      <rPr>
        <sz val="12"/>
        <rFont val="UD デジタル 教科書体 N-R"/>
        <family val="1"/>
        <charset val="128"/>
      </rPr>
      <t xml:space="preserve">(</t>
    </r>
    <r>
      <rPr>
        <sz val="12"/>
        <color rgb="FF0000FF"/>
        <rFont val="UD デジタル 教科書体 N-R"/>
        <family val="1"/>
        <charset val="128"/>
      </rPr>
      <t xml:space="preserve">B2</t>
    </r>
    <r>
      <rPr>
        <sz val="12"/>
        <rFont val="UD デジタル 教科書体 N-R"/>
        <family val="1"/>
        <charset val="128"/>
      </rPr>
      <t xml:space="preserve">-</t>
    </r>
    <r>
      <rPr>
        <sz val="12"/>
        <color rgb="FFFF0000"/>
        <rFont val="UD デジタル 教科書体 N-R"/>
        <family val="1"/>
        <charset val="128"/>
      </rPr>
      <t xml:space="preserve">B4</t>
    </r>
    <r>
      <rPr>
        <sz val="12"/>
        <rFont val="UD デジタル 教科書体 N-R"/>
        <family val="1"/>
        <charset val="128"/>
      </rPr>
      <t xml:space="preserve">)*0.5</t>
    </r>
  </si>
  <si>
    <t xml:space="preserve">（退職金－退職所得控除額）×1/2</t>
  </si>
  <si>
    <t xml:space="preserve">B6</t>
  </si>
  <si>
    <r>
      <rPr>
        <sz val="12"/>
        <rFont val="UD デジタル 教科書体 N-R"/>
        <family val="1"/>
        <charset val="1"/>
      </rPr>
      <t xml:space="preserve">B6</t>
    </r>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=0,0,IF(</t>
    </r>
    <r>
      <rPr>
        <sz val="12"/>
        <color rgb="FF0000FF"/>
        <rFont val="UD デジタル 教科書体 N-R"/>
        <family val="1"/>
        <charset val="128"/>
      </rPr>
      <t xml:space="preserve">B5</t>
    </r>
    <r>
      <rPr>
        <sz val="12"/>
        <rFont val="UD デジタル 教科書体 N-R"/>
        <family val="1"/>
        <charset val="128"/>
      </rPr>
      <t xml:space="preserve">&lt;=1950000,0.05,IF(</t>
    </r>
    <r>
      <rPr>
        <sz val="12"/>
        <color rgb="FF0000FF"/>
        <rFont val="UD デジタル 教科書体 N-R"/>
        <family val="1"/>
        <charset val="128"/>
      </rPr>
      <t xml:space="preserve">B5</t>
    </r>
    <r>
      <rPr>
        <sz val="12"/>
        <rFont val="UD デジタル 教科書体 N-R"/>
        <family val="1"/>
        <charset val="128"/>
      </rPr>
      <t xml:space="preserve">&lt;=3300000,0.1,IF(</t>
    </r>
    <r>
      <rPr>
        <sz val="12"/>
        <color rgb="FF0000FF"/>
        <rFont val="UD デジタル 教科書体 N-R"/>
        <family val="1"/>
        <charset val="128"/>
      </rPr>
      <t xml:space="preserve">B5</t>
    </r>
    <r>
      <rPr>
        <sz val="12"/>
        <rFont val="UD デジタル 教科書体 N-R"/>
        <family val="1"/>
        <charset val="128"/>
      </rPr>
      <t xml:space="preserve">&lt;=6950000,0.2,IF(</t>
    </r>
    <r>
      <rPr>
        <sz val="12"/>
        <color rgb="FF0000FF"/>
        <rFont val="UD デジタル 教科書体 N-R"/>
        <family val="1"/>
        <charset val="128"/>
      </rPr>
      <t xml:space="preserve">B5</t>
    </r>
    <r>
      <rPr>
        <sz val="12"/>
        <rFont val="UD デジタル 教科書体 N-R"/>
        <family val="1"/>
        <charset val="128"/>
      </rPr>
      <t xml:space="preserve">&lt;=9000000,0.23,IF(</t>
    </r>
    <r>
      <rPr>
        <sz val="12"/>
        <color rgb="FF0000FF"/>
        <rFont val="UD デジタル 教科書体 N-R"/>
        <family val="1"/>
        <charset val="128"/>
      </rPr>
      <t xml:space="preserve">B5</t>
    </r>
    <r>
      <rPr>
        <sz val="12"/>
        <rFont val="UD デジタル 教科書体 N-R"/>
        <family val="1"/>
        <charset val="128"/>
      </rPr>
      <t xml:space="preserve">&lt;=18000000,0.33,0.4))))))</t>
    </r>
  </si>
  <si>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=0,0,)</t>
    </r>
  </si>
  <si>
    <t xml:space="preserve">課税対象額が無い</t>
  </si>
  <si>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&lt;=1950000,0.05,)</t>
    </r>
  </si>
  <si>
    <t xml:space="preserve">課税対象額が\1,950,000円以下</t>
  </si>
  <si>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&lt;=3300000,0.1,)</t>
    </r>
  </si>
  <si>
    <t xml:space="preserve">課税対象額が\3,300,000円以下</t>
  </si>
  <si>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&lt;=6950000,0.2,)</t>
    </r>
  </si>
  <si>
    <t xml:space="preserve">課税対象額が\6,950,000円以下</t>
  </si>
  <si>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&lt;=9000000,0.23,)</t>
    </r>
  </si>
  <si>
    <t xml:space="preserve">課税対象額が\9,000,000円以下</t>
  </si>
  <si>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&lt;=18000000,0.33,0.4)</t>
    </r>
  </si>
  <si>
    <t xml:space="preserve">課税対象額が\18,000,000円以下</t>
  </si>
  <si>
    <t xml:space="preserve">NO</t>
  </si>
  <si>
    <t xml:space="preserve">課税対象額が\18,000,000円超え</t>
  </si>
  <si>
    <t xml:space="preserve">B7</t>
  </si>
  <si>
    <r>
      <rPr>
        <sz val="12"/>
        <rFont val="UD デジタル 教科書体 N-R"/>
        <family val="1"/>
        <charset val="1"/>
      </rPr>
      <t xml:space="preserve">B7</t>
    </r>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=0,0,IF(</t>
    </r>
    <r>
      <rPr>
        <sz val="12"/>
        <color rgb="FF0000FF"/>
        <rFont val="UD デジタル 教科書体 N-R"/>
        <family val="1"/>
        <charset val="128"/>
      </rPr>
      <t xml:space="preserve">B5</t>
    </r>
    <r>
      <rPr>
        <sz val="12"/>
        <rFont val="UD デジタル 教科書体 N-R"/>
        <family val="1"/>
        <charset val="128"/>
      </rPr>
      <t xml:space="preserve">&lt;=1950000,0,IF(</t>
    </r>
    <r>
      <rPr>
        <sz val="12"/>
        <color rgb="FF0000FF"/>
        <rFont val="UD デジタル 教科書体 N-R"/>
        <family val="1"/>
        <charset val="128"/>
      </rPr>
      <t xml:space="preserve">B5</t>
    </r>
    <r>
      <rPr>
        <sz val="12"/>
        <rFont val="UD デジタル 教科書体 N-R"/>
        <family val="1"/>
        <charset val="128"/>
      </rPr>
      <t xml:space="preserve">&lt;=3300000,97500,IF(</t>
    </r>
    <r>
      <rPr>
        <sz val="12"/>
        <color rgb="FF0000FF"/>
        <rFont val="UD デジタル 教科書体 N-R"/>
        <family val="1"/>
        <charset val="128"/>
      </rPr>
      <t xml:space="preserve">B5</t>
    </r>
    <r>
      <rPr>
        <sz val="12"/>
        <rFont val="UD デジタル 教科書体 N-R"/>
        <family val="1"/>
        <charset val="128"/>
      </rPr>
      <t xml:space="preserve">&lt;=6950000,427500,IF(</t>
    </r>
    <r>
      <rPr>
        <sz val="12"/>
        <color rgb="FF0000FF"/>
        <rFont val="UD デジタル 教科書体 N-R"/>
        <family val="1"/>
        <charset val="128"/>
      </rPr>
      <t xml:space="preserve">B5</t>
    </r>
    <r>
      <rPr>
        <sz val="12"/>
        <rFont val="UD デジタル 教科書体 N-R"/>
        <family val="1"/>
        <charset val="128"/>
      </rPr>
      <t xml:space="preserve">&lt;=9000000,636000,IF(</t>
    </r>
    <r>
      <rPr>
        <sz val="12"/>
        <color rgb="FF0000FF"/>
        <rFont val="UD デジタル 教科書体 N-R"/>
        <family val="1"/>
        <charset val="128"/>
      </rPr>
      <t xml:space="preserve">B5</t>
    </r>
    <r>
      <rPr>
        <sz val="12"/>
        <rFont val="UD デジタル 教科書体 N-R"/>
        <family val="1"/>
        <charset val="128"/>
      </rPr>
      <t xml:space="preserve">&lt;=18000000,1536000,2796000))))))</t>
    </r>
  </si>
  <si>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&lt;=1950000,0,)</t>
    </r>
  </si>
  <si>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&lt;=3300000,97500,)</t>
    </r>
  </si>
  <si>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&lt;=6950000,427500,)</t>
    </r>
  </si>
  <si>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&lt;=9000000,636000,)</t>
    </r>
  </si>
  <si>
    <r>
      <rPr>
        <sz val="12"/>
        <rFont val="UD デジタル 教科書体 N-R"/>
        <family val="1"/>
        <charset val="128"/>
      </rPr>
      <t xml:space="preserve">IF(</t>
    </r>
    <r>
      <rPr>
        <sz val="12"/>
        <color rgb="FF0000FF"/>
        <rFont val="UD デジタル 教科書体 N-R"/>
        <family val="1"/>
        <charset val="128"/>
      </rPr>
      <t xml:space="preserve">B5</t>
    </r>
    <r>
      <rPr>
        <sz val="12"/>
        <rFont val="UD デジタル 教科書体 N-R"/>
        <family val="1"/>
        <charset val="128"/>
      </rPr>
      <t xml:space="preserve">&lt;=18000000,1536000,2796000)</t>
    </r>
  </si>
  <si>
    <t xml:space="preserve">B8</t>
  </si>
  <si>
    <r>
      <rPr>
        <sz val="12"/>
        <rFont val="UD デジタル 教科書体 N-R"/>
        <family val="1"/>
        <charset val="1"/>
      </rPr>
      <t xml:space="preserve">B8</t>
    </r>
    <r>
      <rPr>
        <sz val="12"/>
        <rFont val="UD デジタル 教科書体 N-R"/>
        <family val="1"/>
        <charset val="128"/>
      </rPr>
      <t xml:space="preserve">=IF(</t>
    </r>
    <r>
      <rPr>
        <sz val="12"/>
        <color rgb="FF0000FF"/>
        <rFont val="UD デジタル 教科書体 N-R"/>
        <family val="1"/>
        <charset val="128"/>
      </rPr>
      <t xml:space="preserve">B1</t>
    </r>
    <r>
      <rPr>
        <sz val="12"/>
        <rFont val="UD デジタル 教科書体 N-R"/>
        <family val="1"/>
        <charset val="128"/>
      </rPr>
      <t xml:space="preserve">&lt;=</t>
    </r>
    <r>
      <rPr>
        <sz val="12"/>
        <color rgb="FFFF0000"/>
        <rFont val="UD デジタル 教科書体 N-R"/>
        <family val="1"/>
        <charset val="128"/>
      </rPr>
      <t xml:space="preserve">C8</t>
    </r>
    <r>
      <rPr>
        <sz val="12"/>
        <rFont val="UD デジタル 教科書体 N-R"/>
        <family val="1"/>
        <charset val="128"/>
      </rPr>
      <t xml:space="preserve">,0.021,0)</t>
    </r>
  </si>
  <si>
    <r>
      <rPr>
        <sz val="12"/>
        <rFont val="UD デジタル 教科書体 N-R"/>
        <family val="1"/>
        <charset val="128"/>
      </rPr>
      <t xml:space="preserve">IF(</t>
    </r>
    <r>
      <rPr>
        <sz val="12"/>
        <color rgb="FF0000FF"/>
        <rFont val="UD デジタル 教科書体 N-R"/>
        <family val="1"/>
        <charset val="128"/>
      </rPr>
      <t xml:space="preserve">B1</t>
    </r>
    <r>
      <rPr>
        <sz val="12"/>
        <rFont val="UD デジタル 教科書体 N-R"/>
        <family val="1"/>
        <charset val="128"/>
      </rPr>
      <t xml:space="preserve">&lt;=</t>
    </r>
    <r>
      <rPr>
        <sz val="12"/>
        <color rgb="FFFF0000"/>
        <rFont val="UD デジタル 教科書体 N-R"/>
        <family val="1"/>
        <charset val="128"/>
      </rPr>
      <t xml:space="preserve">C8</t>
    </r>
    <r>
      <rPr>
        <sz val="12"/>
        <rFont val="UD デジタル 教科書体 N-R"/>
        <family val="1"/>
        <charset val="128"/>
      </rPr>
      <t xml:space="preserve">,0.021,0)</t>
    </r>
  </si>
  <si>
    <t xml:space="preserve">退職金の支給日が令和19年12月31日までなら復興所得税率を表示</t>
  </si>
  <si>
    <t xml:space="preserve">退職金の支給日が令和19年12月31日超えなら復興所得税率は0と表示</t>
  </si>
  <si>
    <t xml:space="preserve">B9</t>
  </si>
  <si>
    <r>
      <rPr>
        <sz val="12"/>
        <rFont val="UD デジタル 教科書体 N-R"/>
        <family val="1"/>
        <charset val="1"/>
      </rPr>
      <t xml:space="preserve">B9</t>
    </r>
    <r>
      <rPr>
        <sz val="12"/>
        <rFont val="UD デジタル 教科書体 N-R"/>
        <family val="1"/>
        <charset val="128"/>
      </rPr>
      <t xml:space="preserve">=IF(</t>
    </r>
    <r>
      <rPr>
        <sz val="12"/>
        <color rgb="FF0000FF"/>
        <rFont val="UD デジタル 教科書体 N-R"/>
        <family val="1"/>
        <charset val="128"/>
      </rPr>
      <t xml:space="preserve">B2</t>
    </r>
    <r>
      <rPr>
        <sz val="12"/>
        <rFont val="UD デジタル 教科書体 N-R"/>
        <family val="1"/>
        <charset val="128"/>
      </rPr>
      <t xml:space="preserve">=0,0,ROUNDDOWN((</t>
    </r>
    <r>
      <rPr>
        <sz val="12"/>
        <color rgb="FFFF0000"/>
        <rFont val="UD デジタル 教科書体 N-R"/>
        <family val="1"/>
        <charset val="128"/>
      </rPr>
      <t xml:space="preserve">B5</t>
    </r>
    <r>
      <rPr>
        <sz val="12"/>
        <rFont val="UD デジタル 教科書体 N-R"/>
        <family val="1"/>
        <charset val="128"/>
      </rPr>
      <t xml:space="preserve">*</t>
    </r>
    <r>
      <rPr>
        <sz val="12"/>
        <color rgb="FFFF00FF"/>
        <rFont val="UD デジタル 教科書体 N-R"/>
        <family val="1"/>
        <charset val="128"/>
      </rPr>
      <t xml:space="preserve">B6</t>
    </r>
    <r>
      <rPr>
        <sz val="12"/>
        <rFont val="UD デジタル 教科書体 N-R"/>
        <family val="1"/>
        <charset val="128"/>
      </rPr>
      <t xml:space="preserve">-</t>
    </r>
    <r>
      <rPr>
        <sz val="12"/>
        <color rgb="FF008000"/>
        <rFont val="UD デジタル 教科書体 N-R"/>
        <family val="1"/>
        <charset val="128"/>
      </rPr>
      <t xml:space="preserve">B7</t>
    </r>
    <r>
      <rPr>
        <sz val="12"/>
        <rFont val="UD デジタル 教科書体 N-R"/>
        <family val="1"/>
        <charset val="128"/>
      </rPr>
      <t xml:space="preserve">)*(1+</t>
    </r>
    <r>
      <rPr>
        <sz val="12"/>
        <color rgb="FF000080"/>
        <rFont val="UD デジタル 教科書体 N-R"/>
        <family val="1"/>
        <charset val="128"/>
      </rPr>
      <t xml:space="preserve">B8</t>
    </r>
    <r>
      <rPr>
        <sz val="12"/>
        <rFont val="UD デジタル 教科書体 N-R"/>
        <family val="1"/>
        <charset val="128"/>
      </rPr>
      <t xml:space="preserve">),-1))</t>
    </r>
  </si>
  <si>
    <t xml:space="preserve">ROUNDDOWN(,-1)</t>
  </si>
  <si>
    <t xml:space="preserve">1の位を切り捨て</t>
  </si>
  <si>
    <r>
      <rPr>
        <sz val="12"/>
        <rFont val="UD デジタル 教科書体 N-R"/>
        <family val="1"/>
        <charset val="128"/>
      </rPr>
      <t xml:space="preserve">(</t>
    </r>
    <r>
      <rPr>
        <sz val="12"/>
        <color rgb="FFFF0000"/>
        <rFont val="UD デジタル 教科書体 N-R"/>
        <family val="1"/>
        <charset val="128"/>
      </rPr>
      <t xml:space="preserve">B5</t>
    </r>
    <r>
      <rPr>
        <sz val="12"/>
        <rFont val="UD デジタル 教科書体 N-R"/>
        <family val="1"/>
        <charset val="128"/>
      </rPr>
      <t xml:space="preserve">*</t>
    </r>
    <r>
      <rPr>
        <sz val="12"/>
        <color rgb="FFFF00FF"/>
        <rFont val="UD デジタル 教科書体 N-R"/>
        <family val="1"/>
        <charset val="128"/>
      </rPr>
      <t xml:space="preserve">B6</t>
    </r>
    <r>
      <rPr>
        <sz val="12"/>
        <rFont val="UD デジタル 教科書体 N-R"/>
        <family val="1"/>
        <charset val="128"/>
      </rPr>
      <t xml:space="preserve">-</t>
    </r>
    <r>
      <rPr>
        <sz val="12"/>
        <color rgb="FF008000"/>
        <rFont val="UD デジタル 教科書体 N-R"/>
        <family val="1"/>
        <charset val="128"/>
      </rPr>
      <t xml:space="preserve">B7</t>
    </r>
    <r>
      <rPr>
        <sz val="12"/>
        <rFont val="UD デジタル 教科書体 N-R"/>
        <family val="1"/>
        <charset val="128"/>
      </rPr>
      <t xml:space="preserve">)*(1+</t>
    </r>
    <r>
      <rPr>
        <sz val="12"/>
        <color rgb="FF000080"/>
        <rFont val="UD デジタル 教科書体 N-R"/>
        <family val="1"/>
        <charset val="128"/>
      </rPr>
      <t xml:space="preserve">B8</t>
    </r>
    <r>
      <rPr>
        <sz val="12"/>
        <rFont val="UD デジタル 教科書体 N-R"/>
        <family val="1"/>
        <charset val="128"/>
      </rPr>
      <t xml:space="preserve">)</t>
    </r>
  </si>
  <si>
    <r>
      <rPr>
        <sz val="12"/>
        <rFont val="UD デジタル 教科書体 N-R"/>
        <family val="1"/>
        <charset val="1"/>
      </rPr>
      <t xml:space="preserve">（課税対象額×所得税率－所得税控除額）×（1＋</t>
    </r>
    <r>
      <rPr>
        <sz val="12"/>
        <rFont val="UD デジタル 教科書体 N-R"/>
        <family val="1"/>
        <charset val="128"/>
      </rPr>
      <t xml:space="preserve">復興特別所得税分掛率）</t>
    </r>
  </si>
  <si>
    <t xml:space="preserve">B10</t>
  </si>
  <si>
    <r>
      <rPr>
        <sz val="12"/>
        <rFont val="UD デジタル 教科書体 N-R"/>
        <family val="1"/>
        <charset val="1"/>
      </rPr>
      <t xml:space="preserve">B10</t>
    </r>
    <r>
      <rPr>
        <sz val="12"/>
        <rFont val="UD デジタル 教科書体 N-R"/>
        <family val="1"/>
        <charset val="128"/>
      </rPr>
      <t xml:space="preserve">=IF(</t>
    </r>
    <r>
      <rPr>
        <sz val="12"/>
        <color rgb="FF0000FF"/>
        <rFont val="UD デジタル 教科書体 N-R"/>
        <family val="1"/>
        <charset val="128"/>
      </rPr>
      <t xml:space="preserve">B2</t>
    </r>
    <r>
      <rPr>
        <sz val="12"/>
        <rFont val="UD デジタル 教科書体 N-R"/>
        <family val="1"/>
        <charset val="128"/>
      </rPr>
      <t xml:space="preserve">=0,0,ROUNDDOWN(</t>
    </r>
    <r>
      <rPr>
        <sz val="12"/>
        <color rgb="FFFF0000"/>
        <rFont val="UD デジタル 教科書体 N-R"/>
        <family val="1"/>
        <charset val="128"/>
      </rPr>
      <t xml:space="preserve">B5</t>
    </r>
    <r>
      <rPr>
        <sz val="12"/>
        <rFont val="UD デジタル 教科書体 N-R"/>
        <family val="1"/>
        <charset val="128"/>
      </rPr>
      <t xml:space="preserve">*0.06,-2))</t>
    </r>
  </si>
  <si>
    <t xml:space="preserve">ROUNDDOWN(,-2)</t>
  </si>
  <si>
    <t xml:space="preserve">10の位を切り捨て</t>
  </si>
  <si>
    <r>
      <rPr>
        <sz val="12"/>
        <color rgb="FFFF0000"/>
        <rFont val="UD デジタル 教科書体 N-R"/>
        <family val="1"/>
        <charset val="128"/>
      </rPr>
      <t xml:space="preserve">B5</t>
    </r>
    <r>
      <rPr>
        <sz val="12"/>
        <rFont val="UD デジタル 教科書体 N-R"/>
        <family val="1"/>
        <charset val="128"/>
      </rPr>
      <t xml:space="preserve">*0.06</t>
    </r>
  </si>
  <si>
    <t xml:space="preserve">課税対象額×0.06</t>
  </si>
  <si>
    <t xml:space="preserve">B11</t>
  </si>
  <si>
    <r>
      <rPr>
        <sz val="12"/>
        <rFont val="UD デジタル 教科書体 N-R"/>
        <family val="1"/>
        <charset val="1"/>
      </rPr>
      <t xml:space="preserve">B11</t>
    </r>
    <r>
      <rPr>
        <sz val="12"/>
        <rFont val="UD デジタル 教科書体 N-R"/>
        <family val="1"/>
        <charset val="128"/>
      </rPr>
      <t xml:space="preserve">=IF(B2=0,0,ROUNDDOWN(B5*0.04,-2))</t>
    </r>
  </si>
  <si>
    <r>
      <rPr>
        <sz val="12"/>
        <color rgb="FFFF0000"/>
        <rFont val="UD デジタル 教科書体 N-R"/>
        <family val="1"/>
        <charset val="128"/>
      </rPr>
      <t xml:space="preserve">B5</t>
    </r>
    <r>
      <rPr>
        <sz val="12"/>
        <rFont val="UD デジタル 教科書体 N-R"/>
        <family val="1"/>
        <charset val="128"/>
      </rPr>
      <t xml:space="preserve">*0.04</t>
    </r>
  </si>
  <si>
    <t xml:space="preserve">課税対象額×0.04</t>
  </si>
  <si>
    <t xml:space="preserve">B12</t>
  </si>
  <si>
    <r>
      <rPr>
        <sz val="12"/>
        <rFont val="UD デジタル 教科書体 N-R"/>
        <family val="1"/>
        <charset val="1"/>
      </rPr>
      <t xml:space="preserve">B12</t>
    </r>
    <r>
      <rPr>
        <sz val="12"/>
        <rFont val="UD デジタル 教科書体 N-R"/>
        <family val="1"/>
        <charset val="128"/>
      </rPr>
      <t xml:space="preserve">=SUM(</t>
    </r>
    <r>
      <rPr>
        <sz val="12"/>
        <color rgb="FF0000FF"/>
        <rFont val="UD デジタル 教科書体 N-R"/>
        <family val="1"/>
        <charset val="128"/>
      </rPr>
      <t xml:space="preserve">B9:B11</t>
    </r>
    <r>
      <rPr>
        <sz val="12"/>
        <rFont val="UD デジタル 教科書体 N-R"/>
        <family val="1"/>
        <charset val="128"/>
      </rPr>
      <t xml:space="preserve">)</t>
    </r>
  </si>
  <si>
    <r>
      <rPr>
        <sz val="12"/>
        <rFont val="UD デジタル 教科書体 N-R"/>
        <family val="1"/>
        <charset val="128"/>
      </rPr>
      <t xml:space="preserve">SUM(</t>
    </r>
    <r>
      <rPr>
        <sz val="12"/>
        <color rgb="FF0000FF"/>
        <rFont val="UD デジタル 教科書体 N-R"/>
        <family val="1"/>
        <charset val="128"/>
      </rPr>
      <t xml:space="preserve">B9:B11</t>
    </r>
    <r>
      <rPr>
        <sz val="12"/>
        <rFont val="UD デジタル 教科書体 N-R"/>
        <family val="1"/>
        <charset val="128"/>
      </rPr>
      <t xml:space="preserve">)</t>
    </r>
  </si>
  <si>
    <t xml:space="preserve">所得税額＋市町村税+都道府県民税額</t>
  </si>
  <si>
    <t xml:space="preserve">B14</t>
  </si>
  <si>
    <r>
      <rPr>
        <sz val="12"/>
        <rFont val="UD デジタル 教科書体 N-R"/>
        <family val="1"/>
        <charset val="1"/>
      </rPr>
      <t xml:space="preserve">B14</t>
    </r>
    <r>
      <rPr>
        <sz val="12"/>
        <rFont val="UD デジタル 教科書体 N-R"/>
        <family val="1"/>
        <charset val="128"/>
      </rPr>
      <t xml:space="preserve">=IF(</t>
    </r>
    <r>
      <rPr>
        <sz val="12"/>
        <color rgb="FF0000FF"/>
        <rFont val="UD デジタル 教科書体 N-R"/>
        <family val="1"/>
        <charset val="128"/>
      </rPr>
      <t xml:space="preserve">B2</t>
    </r>
    <r>
      <rPr>
        <sz val="12"/>
        <rFont val="UD デジタル 教科書体 N-R"/>
        <family val="1"/>
        <charset val="128"/>
      </rPr>
      <t xml:space="preserve">=0,0,ROUNDDOWN(</t>
    </r>
    <r>
      <rPr>
        <sz val="12"/>
        <color rgb="FFFF0000"/>
        <rFont val="UD デジタル 教科書体 N-R"/>
        <family val="1"/>
        <charset val="128"/>
      </rPr>
      <t xml:space="preserve">B2</t>
    </r>
    <r>
      <rPr>
        <sz val="12"/>
        <rFont val="UD デジタル 教科書体 N-R"/>
        <family val="1"/>
        <charset val="128"/>
      </rPr>
      <t xml:space="preserve">-</t>
    </r>
    <r>
      <rPr>
        <sz val="12"/>
        <color rgb="FFFF00FF"/>
        <rFont val="UD デジタル 教科書体 N-R"/>
        <family val="1"/>
        <charset val="128"/>
      </rPr>
      <t xml:space="preserve">B12</t>
    </r>
    <r>
      <rPr>
        <sz val="12"/>
        <rFont val="UD デジタル 教科書体 N-R"/>
        <family val="1"/>
        <charset val="128"/>
      </rPr>
      <t xml:space="preserve">,-3))</t>
    </r>
  </si>
  <si>
    <r>
      <rPr>
        <sz val="12"/>
        <color rgb="FFFF0000"/>
        <rFont val="UD デジタル 教科書体 N-R"/>
        <family val="1"/>
        <charset val="128"/>
      </rPr>
      <t xml:space="preserve">B2</t>
    </r>
    <r>
      <rPr>
        <sz val="12"/>
        <rFont val="UD デジタル 教科書体 N-R"/>
        <family val="1"/>
        <charset val="128"/>
      </rPr>
      <t xml:space="preserve">-</t>
    </r>
    <r>
      <rPr>
        <sz val="12"/>
        <color rgb="FFFF00FF"/>
        <rFont val="UD デジタル 教科書体 N-R"/>
        <family val="1"/>
        <charset val="128"/>
      </rPr>
      <t xml:space="preserve">B12</t>
    </r>
  </si>
  <si>
    <t xml:space="preserve">退職金－税額計</t>
  </si>
  <si>
    <t xml:space="preserve">基本シート各セルの式説明メモ</t>
  </si>
  <si>
    <t xml:space="preserve">D1</t>
  </si>
  <si>
    <t xml:space="preserve">暦年西暦</t>
  </si>
  <si>
    <t xml:space="preserve">入力セルです</t>
  </si>
  <si>
    <t xml:space="preserve">満年齢を計算するためのスタート入力です。
法律上の満年齢を計算するため月日は必ず12/31にして下さい。</t>
  </si>
  <si>
    <t xml:space="preserve">C3</t>
  </si>
  <si>
    <t xml:space="preserve">生年月日　夫</t>
  </si>
  <si>
    <t xml:space="preserve">夫の満年齢を計算するための入力です。</t>
  </si>
  <si>
    <t xml:space="preserve">C4</t>
  </si>
  <si>
    <t xml:space="preserve">生年月日　妻</t>
  </si>
  <si>
    <t xml:space="preserve">妻の満年齢を計算するための入力です。</t>
  </si>
  <si>
    <t xml:space="preserve">E1～AT1</t>
  </si>
  <si>
    <r>
      <rPr>
        <sz val="12"/>
        <rFont val="UD デジタル 教科書体 N-R"/>
        <family val="1"/>
        <charset val="1"/>
      </rPr>
      <t xml:space="preserve">E1</t>
    </r>
    <r>
      <rPr>
        <sz val="12"/>
        <rFont val="UD デジタル 教科書体 N-R"/>
        <family val="1"/>
        <charset val="128"/>
      </rPr>
      <t xml:space="preserve">=EDATE(</t>
    </r>
    <r>
      <rPr>
        <sz val="12"/>
        <color rgb="FF0000FF"/>
        <rFont val="UD デジタル 教科書体 N-R"/>
        <family val="1"/>
        <charset val="128"/>
      </rPr>
      <t xml:space="preserve">D1</t>
    </r>
    <r>
      <rPr>
        <sz val="12"/>
        <rFont val="UD デジタル 教科書体 N-R"/>
        <family val="1"/>
        <charset val="128"/>
      </rPr>
      <t xml:space="preserve">,12)</t>
    </r>
  </si>
  <si>
    <r>
      <rPr>
        <sz val="12"/>
        <rFont val="UD デジタル 教科書体 N-R"/>
        <family val="1"/>
        <charset val="128"/>
      </rPr>
      <t xml:space="preserve">EDATE(D</t>
    </r>
    <r>
      <rPr>
        <sz val="12"/>
        <color rgb="FF0000FF"/>
        <rFont val="UD デジタル 教科書体 N-R"/>
        <family val="1"/>
        <charset val="128"/>
      </rPr>
      <t xml:space="preserve">1</t>
    </r>
    <r>
      <rPr>
        <sz val="12"/>
        <rFont val="UD デジタル 教科書体 N-R"/>
        <family val="1"/>
        <charset val="128"/>
      </rPr>
      <t xml:space="preserve">,12)</t>
    </r>
  </si>
  <si>
    <t xml:space="preserve">D1の年月日を12ヶ月後にする</t>
  </si>
  <si>
    <t xml:space="preserve">E2～AT2</t>
  </si>
  <si>
    <t xml:space="preserve">暦年和暦</t>
  </si>
  <si>
    <r>
      <rPr>
        <sz val="12"/>
        <rFont val="UD デジタル 教科書体 N-R"/>
        <family val="1"/>
        <charset val="1"/>
      </rPr>
      <t xml:space="preserve">E2</t>
    </r>
    <r>
      <rPr>
        <sz val="12"/>
        <rFont val="UD デジタル 教科書体 N-R"/>
        <family val="1"/>
        <charset val="128"/>
      </rPr>
      <t xml:space="preserve">=EDATE(</t>
    </r>
    <r>
      <rPr>
        <sz val="12"/>
        <color rgb="FF0000FF"/>
        <rFont val="UD デジタル 教科書体 N-R"/>
        <family val="1"/>
        <charset val="128"/>
      </rPr>
      <t xml:space="preserve">D2</t>
    </r>
    <r>
      <rPr>
        <sz val="12"/>
        <rFont val="UD デジタル 教科書体 N-R"/>
        <family val="1"/>
        <charset val="128"/>
      </rPr>
      <t xml:space="preserve">,12)</t>
    </r>
  </si>
  <si>
    <r>
      <rPr>
        <sz val="12"/>
        <rFont val="UD デジタル 教科書体 N-R"/>
        <family val="1"/>
        <charset val="128"/>
      </rPr>
      <t xml:space="preserve">EDATE(D</t>
    </r>
    <r>
      <rPr>
        <sz val="12"/>
        <color rgb="FF0000FF"/>
        <rFont val="UD デジタル 教科書体 N-R"/>
        <family val="1"/>
        <charset val="128"/>
      </rPr>
      <t xml:space="preserve">2</t>
    </r>
    <r>
      <rPr>
        <sz val="12"/>
        <rFont val="UD デジタル 教科書体 N-R"/>
        <family val="1"/>
        <charset val="128"/>
      </rPr>
      <t xml:space="preserve">,12)</t>
    </r>
  </si>
  <si>
    <t xml:space="preserve">D2の年月日を12ヶ月後にする</t>
  </si>
  <si>
    <t xml:space="preserve">D3～AT3</t>
  </si>
  <si>
    <t xml:space="preserve">年齢　夫</t>
  </si>
  <si>
    <r>
      <rPr>
        <sz val="12"/>
        <rFont val="UD デジタル 教科書体 N-R"/>
        <family val="1"/>
        <charset val="128"/>
      </rPr>
      <t xml:space="preserve">D3=IF(DATEDIF(</t>
    </r>
    <r>
      <rPr>
        <sz val="12"/>
        <color rgb="FF0000FF"/>
        <rFont val="UD デジタル 教科書体 N-R"/>
        <family val="1"/>
        <charset val="128"/>
      </rPr>
      <t xml:space="preserve">$C$3</t>
    </r>
    <r>
      <rPr>
        <sz val="12"/>
        <rFont val="UD デジタル 教科書体 N-R"/>
        <family val="1"/>
        <charset val="128"/>
      </rPr>
      <t xml:space="preserve">,</t>
    </r>
    <r>
      <rPr>
        <sz val="12"/>
        <color rgb="FFFF0000"/>
        <rFont val="UD デジタル 教科書体 N-R"/>
        <family val="1"/>
        <charset val="128"/>
      </rPr>
      <t xml:space="preserve">D$1</t>
    </r>
    <r>
      <rPr>
        <sz val="12"/>
        <rFont val="UD デジタル 教科書体 N-R"/>
        <family val="1"/>
        <charset val="128"/>
      </rPr>
      <t xml:space="preserve">+1,"Y")&gt;85,0,DATEDIF(</t>
    </r>
    <r>
      <rPr>
        <sz val="12"/>
        <color rgb="FF0000FF"/>
        <rFont val="UD デジタル 教科書体 N-R"/>
        <family val="1"/>
        <charset val="128"/>
      </rPr>
      <t xml:space="preserve">$C$3</t>
    </r>
    <r>
      <rPr>
        <sz val="12"/>
        <rFont val="UD デジタル 教科書体 N-R"/>
        <family val="1"/>
        <charset val="128"/>
      </rPr>
      <t xml:space="preserve">,</t>
    </r>
    <r>
      <rPr>
        <sz val="12"/>
        <color rgb="FFFF0000"/>
        <rFont val="UD デジタル 教科書体 N-R"/>
        <family val="1"/>
        <charset val="128"/>
      </rPr>
      <t xml:space="preserve">D$1</t>
    </r>
    <r>
      <rPr>
        <sz val="12"/>
        <rFont val="UD デジタル 教科書体 N-R"/>
        <family val="1"/>
        <charset val="128"/>
      </rPr>
      <t xml:space="preserve">+1,"Y"))</t>
    </r>
  </si>
  <si>
    <t xml:space="preserve">IF(DATEDIF①&gt;85,0,DATEDIF①)</t>
  </si>
  <si>
    <t xml:space="preserve">DATEDIF①（満年齢夫）が85（寿命年齢）超えの場合は、0とする</t>
  </si>
  <si>
    <t xml:space="preserve">DATEDIF①の値</t>
  </si>
  <si>
    <r>
      <rPr>
        <sz val="12"/>
        <rFont val="UD デジタル 教科書体 N-R"/>
        <family val="1"/>
        <charset val="128"/>
      </rPr>
      <t xml:space="preserve">DATEDIF①=DATEDIF($</t>
    </r>
    <r>
      <rPr>
        <sz val="12"/>
        <color rgb="FF0000FF"/>
        <rFont val="UD デジタル 教科書体 N-R"/>
        <family val="1"/>
        <charset val="128"/>
      </rPr>
      <t xml:space="preserve">C$3</t>
    </r>
    <r>
      <rPr>
        <sz val="12"/>
        <rFont val="UD デジタル 教科書体 N-R"/>
        <family val="1"/>
        <charset val="128"/>
      </rPr>
      <t xml:space="preserve">,</t>
    </r>
    <r>
      <rPr>
        <sz val="12"/>
        <color rgb="FFFF0000"/>
        <rFont val="UD デジタル 教科書体 N-R"/>
        <family val="1"/>
        <charset val="128"/>
      </rPr>
      <t xml:space="preserve">D$1</t>
    </r>
    <r>
      <rPr>
        <sz val="12"/>
        <rFont val="UD デジタル 教科書体 N-R"/>
        <family val="1"/>
        <charset val="128"/>
      </rPr>
      <t xml:space="preserve">+1,"Y")</t>
    </r>
  </si>
  <si>
    <t xml:space="preserve">C3（夫　生年月日）からD1＋1（暦年西暦に1を足す）までのY（年数）を求めた値（満年齢）</t>
  </si>
  <si>
    <t xml:space="preserve">法律上の満年齢にするため1日プラスしています</t>
  </si>
  <si>
    <t xml:space="preserve">D4～AT4</t>
  </si>
  <si>
    <t xml:space="preserve">年齢　妻</t>
  </si>
  <si>
    <r>
      <rPr>
        <sz val="12"/>
        <rFont val="UD デジタル 教科書体 N-R"/>
        <family val="1"/>
        <charset val="128"/>
      </rPr>
      <t xml:space="preserve">D4=IF(DATEDIF(</t>
    </r>
    <r>
      <rPr>
        <sz val="12"/>
        <color rgb="FF0000FF"/>
        <rFont val="UD デジタル 教科書体 N-R"/>
        <family val="1"/>
        <charset val="128"/>
      </rPr>
      <t xml:space="preserve">$C$4</t>
    </r>
    <r>
      <rPr>
        <sz val="12"/>
        <rFont val="UD デジタル 教科書体 N-R"/>
        <family val="1"/>
        <charset val="128"/>
      </rPr>
      <t xml:space="preserve">,</t>
    </r>
    <r>
      <rPr>
        <sz val="12"/>
        <color rgb="FFFF0000"/>
        <rFont val="UD デジタル 教科書体 N-R"/>
        <family val="1"/>
        <charset val="128"/>
      </rPr>
      <t xml:space="preserve">D$1</t>
    </r>
    <r>
      <rPr>
        <sz val="12"/>
        <rFont val="UD デジタル 教科書体 N-R"/>
        <family val="1"/>
        <charset val="128"/>
      </rPr>
      <t xml:space="preserve">+1,"Y")&gt;90,0,DATEDIF(</t>
    </r>
    <r>
      <rPr>
        <sz val="12"/>
        <color rgb="FF0000FF"/>
        <rFont val="UD デジタル 教科書体 N-R"/>
        <family val="1"/>
        <charset val="128"/>
      </rPr>
      <t xml:space="preserve">$C$4</t>
    </r>
    <r>
      <rPr>
        <sz val="12"/>
        <rFont val="UD デジタル 教科書体 N-R"/>
        <family val="1"/>
        <charset val="128"/>
      </rPr>
      <t xml:space="preserve">,</t>
    </r>
    <r>
      <rPr>
        <sz val="12"/>
        <color rgb="FFFF0000"/>
        <rFont val="UD デジタル 教科書体 N-R"/>
        <family val="1"/>
        <charset val="128"/>
      </rPr>
      <t xml:space="preserve">D$1</t>
    </r>
    <r>
      <rPr>
        <sz val="12"/>
        <rFont val="UD デジタル 教科書体 N-R"/>
        <family val="1"/>
        <charset val="128"/>
      </rPr>
      <t xml:space="preserve">+1,"Y"))</t>
    </r>
  </si>
  <si>
    <t xml:space="preserve">IF(DATEDIF②&gt;90,0,DATEDIF②)</t>
  </si>
  <si>
    <t xml:space="preserve">DATEDIF②（満年齢妻）が90（寿命年齢）超えの場合は、0とする</t>
  </si>
  <si>
    <t xml:space="preserve">DATEDIF②の値</t>
  </si>
  <si>
    <r>
      <rPr>
        <sz val="12"/>
        <rFont val="UD デジタル 教科書体 N-R"/>
        <family val="1"/>
        <charset val="128"/>
      </rPr>
      <t xml:space="preserve">DATEDIF②=DATEDIF(</t>
    </r>
    <r>
      <rPr>
        <sz val="12"/>
        <color rgb="FF0000FF"/>
        <rFont val="UD デジタル 教科書体 N-R"/>
        <family val="1"/>
        <charset val="128"/>
      </rPr>
      <t xml:space="preserve">$C$4</t>
    </r>
    <r>
      <rPr>
        <sz val="12"/>
        <rFont val="UD デジタル 教科書体 N-R"/>
        <family val="1"/>
        <charset val="128"/>
      </rPr>
      <t xml:space="preserve">,</t>
    </r>
    <r>
      <rPr>
        <sz val="12"/>
        <color rgb="FFFF0000"/>
        <rFont val="UD デジタル 教科書体 N-R"/>
        <family val="1"/>
        <charset val="128"/>
      </rPr>
      <t xml:space="preserve">D$1</t>
    </r>
    <r>
      <rPr>
        <sz val="12"/>
        <rFont val="UD デジタル 教科書体 N-R"/>
        <family val="1"/>
        <charset val="128"/>
      </rPr>
      <t xml:space="preserve">+1,"Y")</t>
    </r>
  </si>
  <si>
    <t xml:space="preserve">C4（妻　生年月日）からD1＋1（暦年西暦に1を足す）までのY（年数）を求めた値（満年齢）</t>
  </si>
  <si>
    <t xml:space="preserve">D16～AT16</t>
  </si>
  <si>
    <r>
      <rPr>
        <sz val="12"/>
        <rFont val="UD デジタル 教科書体 N-R"/>
        <family val="1"/>
        <charset val="128"/>
      </rPr>
      <t xml:space="preserve">D16=SUM(D</t>
    </r>
    <r>
      <rPr>
        <sz val="12"/>
        <color rgb="FF0000FF"/>
        <rFont val="UD デジタル 教科書体 N-R"/>
        <family val="1"/>
        <charset val="128"/>
      </rPr>
      <t xml:space="preserve">6:D15</t>
    </r>
    <r>
      <rPr>
        <sz val="12"/>
        <rFont val="UD デジタル 教科書体 N-R"/>
        <family val="1"/>
        <charset val="128"/>
      </rPr>
      <t xml:space="preserve">)</t>
    </r>
  </si>
  <si>
    <r>
      <rPr>
        <sz val="12"/>
        <rFont val="UD デジタル 教科書体 N-R"/>
        <family val="1"/>
        <charset val="128"/>
      </rPr>
      <t xml:space="preserve">SUM(D</t>
    </r>
    <r>
      <rPr>
        <sz val="12"/>
        <color rgb="FF0000FF"/>
        <rFont val="UD デジタル 教科書体 N-R"/>
        <family val="1"/>
        <charset val="128"/>
      </rPr>
      <t xml:space="preserve">6:D15</t>
    </r>
    <r>
      <rPr>
        <sz val="12"/>
        <rFont val="UD デジタル 教科書体 N-R"/>
        <family val="1"/>
        <charset val="128"/>
      </rPr>
      <t xml:space="preserve">)</t>
    </r>
  </si>
  <si>
    <t xml:space="preserve">D6からD15までを集計</t>
  </si>
  <si>
    <t xml:space="preserve">D34～AT34</t>
  </si>
  <si>
    <r>
      <rPr>
        <sz val="12"/>
        <rFont val="UD デジタル 教科書体 N-R"/>
        <family val="1"/>
        <charset val="1"/>
      </rPr>
      <t xml:space="preserve">D34</t>
    </r>
    <r>
      <rPr>
        <sz val="12"/>
        <rFont val="UD デジタル 教科書体 N-R"/>
        <family val="1"/>
        <charset val="128"/>
      </rPr>
      <t xml:space="preserve">=SUM(D</t>
    </r>
    <r>
      <rPr>
        <sz val="12"/>
        <color rgb="FF0000FF"/>
        <rFont val="UD デジタル 教科書体 N-R"/>
        <family val="1"/>
        <charset val="128"/>
      </rPr>
      <t xml:space="preserve">17:D33</t>
    </r>
    <r>
      <rPr>
        <sz val="12"/>
        <rFont val="UD デジタル 教科書体 N-R"/>
        <family val="1"/>
        <charset val="128"/>
      </rPr>
      <t xml:space="preserve">)</t>
    </r>
  </si>
  <si>
    <r>
      <rPr>
        <sz val="12"/>
        <rFont val="UD デジタル 教科書体 N-R"/>
        <family val="1"/>
        <charset val="128"/>
      </rPr>
      <t xml:space="preserve">SUM(D</t>
    </r>
    <r>
      <rPr>
        <sz val="12"/>
        <color rgb="FF0000FF"/>
        <rFont val="UD デジタル 教科書体 N-R"/>
        <family val="1"/>
        <charset val="128"/>
      </rPr>
      <t xml:space="preserve">17:D33</t>
    </r>
    <r>
      <rPr>
        <sz val="12"/>
        <rFont val="UD デジタル 教科書体 N-R"/>
        <family val="1"/>
        <charset val="128"/>
      </rPr>
      <t xml:space="preserve">)</t>
    </r>
  </si>
  <si>
    <t xml:space="preserve">D17からD33までを集計</t>
  </si>
  <si>
    <t xml:space="preserve">D35～AT35</t>
  </si>
  <si>
    <r>
      <rPr>
        <sz val="12"/>
        <rFont val="UD デジタル 教科書体 N-R"/>
        <family val="1"/>
        <charset val="1"/>
      </rPr>
      <t xml:space="preserve">D35</t>
    </r>
    <r>
      <rPr>
        <sz val="12"/>
        <rFont val="UD デジタル 教科書体 N-R"/>
        <family val="1"/>
        <charset val="128"/>
      </rPr>
      <t xml:space="preserve">=D</t>
    </r>
    <r>
      <rPr>
        <sz val="12"/>
        <color rgb="FF0000FF"/>
        <rFont val="UD デジタル 教科書体 N-R"/>
        <family val="1"/>
        <charset val="128"/>
      </rPr>
      <t xml:space="preserve">16</t>
    </r>
    <r>
      <rPr>
        <sz val="12"/>
        <rFont val="UD デジタル 教科書体 N-R"/>
        <family val="1"/>
        <charset val="128"/>
      </rPr>
      <t xml:space="preserve">-D</t>
    </r>
    <r>
      <rPr>
        <sz val="12"/>
        <color rgb="FFFF0000"/>
        <rFont val="UD デジタル 教科書体 N-R"/>
        <family val="1"/>
        <charset val="128"/>
      </rPr>
      <t xml:space="preserve">34</t>
    </r>
  </si>
  <si>
    <r>
      <rPr>
        <sz val="12"/>
        <color rgb="FF0000FF"/>
        <rFont val="UD デジタル 教科書体 N-R"/>
        <family val="1"/>
        <charset val="128"/>
      </rPr>
      <t xml:space="preserve">D16</t>
    </r>
    <r>
      <rPr>
        <sz val="12"/>
        <rFont val="UD デジタル 教科書体 N-R"/>
        <family val="1"/>
        <charset val="128"/>
      </rPr>
      <t xml:space="preserve">-D</t>
    </r>
    <r>
      <rPr>
        <sz val="12"/>
        <color rgb="FFFF0000"/>
        <rFont val="UD デジタル 教科書体 N-R"/>
        <family val="1"/>
        <charset val="128"/>
      </rPr>
      <t xml:space="preserve">34</t>
    </r>
  </si>
  <si>
    <t xml:space="preserve">D16（収入計）からD34（支出計）を引いた値</t>
  </si>
  <si>
    <t xml:space="preserve">D41～AT41</t>
  </si>
  <si>
    <r>
      <rPr>
        <sz val="12"/>
        <rFont val="UD デジタル 教科書体 N-R"/>
        <family val="1"/>
        <charset val="1"/>
      </rPr>
      <t xml:space="preserve">D41</t>
    </r>
    <r>
      <rPr>
        <sz val="12"/>
        <rFont val="UD デジタル 教科書体 N-R"/>
        <family val="1"/>
        <charset val="128"/>
      </rPr>
      <t xml:space="preserve">=SUM(D</t>
    </r>
    <r>
      <rPr>
        <sz val="12"/>
        <color rgb="FF0000FF"/>
        <rFont val="UD デジタル 教科書体 N-R"/>
        <family val="1"/>
        <charset val="128"/>
      </rPr>
      <t xml:space="preserve">36:D40</t>
    </r>
    <r>
      <rPr>
        <sz val="12"/>
        <rFont val="UD デジタル 教科書体 N-R"/>
        <family val="1"/>
        <charset val="128"/>
      </rPr>
      <t xml:space="preserve">)</t>
    </r>
  </si>
  <si>
    <r>
      <rPr>
        <sz val="12"/>
        <rFont val="UD デジタル 教科書体 N-R"/>
        <family val="1"/>
        <charset val="128"/>
      </rPr>
      <t xml:space="preserve">SUM(D</t>
    </r>
    <r>
      <rPr>
        <sz val="12"/>
        <color rgb="FF0000FF"/>
        <rFont val="UD デジタル 教科書体 N-R"/>
        <family val="1"/>
        <charset val="128"/>
      </rPr>
      <t xml:space="preserve">36:D40</t>
    </r>
    <r>
      <rPr>
        <sz val="12"/>
        <rFont val="UD デジタル 教科書体 N-R"/>
        <family val="1"/>
        <charset val="128"/>
      </rPr>
      <t xml:space="preserve">)</t>
    </r>
  </si>
  <si>
    <t xml:space="preserve">D36からD40までを集計</t>
  </si>
  <si>
    <t xml:space="preserve">D42～AT42</t>
  </si>
  <si>
    <r>
      <rPr>
        <sz val="12"/>
        <rFont val="UD デジタル 教科書体 N-R"/>
        <family val="1"/>
        <charset val="1"/>
      </rPr>
      <t xml:space="preserve">D42</t>
    </r>
    <r>
      <rPr>
        <sz val="12"/>
        <rFont val="UD デジタル 教科書体 N-R"/>
        <family val="1"/>
        <charset val="128"/>
      </rPr>
      <t xml:space="preserve">=D</t>
    </r>
    <r>
      <rPr>
        <sz val="12"/>
        <color rgb="FF0000FF"/>
        <rFont val="UD デジタル 教科書体 N-R"/>
        <family val="1"/>
        <charset val="128"/>
      </rPr>
      <t xml:space="preserve">35</t>
    </r>
    <r>
      <rPr>
        <sz val="12"/>
        <rFont val="UD デジタル 教科書体 N-R"/>
        <family val="1"/>
        <charset val="128"/>
      </rPr>
      <t xml:space="preserve">+D</t>
    </r>
    <r>
      <rPr>
        <sz val="12"/>
        <color rgb="FFFF0000"/>
        <rFont val="UD デジタル 教科書体 N-R"/>
        <family val="1"/>
        <charset val="128"/>
      </rPr>
      <t xml:space="preserve">41</t>
    </r>
  </si>
  <si>
    <r>
      <rPr>
        <sz val="12"/>
        <color rgb="FF0000FF"/>
        <rFont val="UD デジタル 教科書体 N-R"/>
        <family val="1"/>
        <charset val="128"/>
      </rPr>
      <t xml:space="preserve">D35</t>
    </r>
    <r>
      <rPr>
        <sz val="12"/>
        <rFont val="UD デジタル 教科書体 N-R"/>
        <family val="1"/>
        <charset val="128"/>
      </rPr>
      <t xml:space="preserve">+D</t>
    </r>
    <r>
      <rPr>
        <sz val="12"/>
        <color rgb="FFFF0000"/>
        <rFont val="UD デジタル 教科書体 N-R"/>
        <family val="1"/>
        <charset val="128"/>
      </rPr>
      <t xml:space="preserve">41</t>
    </r>
  </si>
  <si>
    <t xml:space="preserve">D35（収支）にD41（保持金＋収支）を足した値</t>
  </si>
  <si>
    <t xml:space="preserve">税金（年金）シート各セルの式説明メモ</t>
  </si>
  <si>
    <t xml:space="preserve">D17～AS17</t>
  </si>
  <si>
    <r>
      <rPr>
        <sz val="12"/>
        <rFont val="UD デジタル 教科書体 N-R"/>
        <family val="1"/>
        <charset val="1"/>
      </rPr>
      <t xml:space="preserve">D17</t>
    </r>
    <r>
      <rPr>
        <sz val="12"/>
        <rFont val="UD デジタル 教科書体 N-R"/>
        <family val="1"/>
        <charset val="128"/>
      </rPr>
      <t xml:space="preserve">=IF(OR(</t>
    </r>
    <r>
      <rPr>
        <sz val="12"/>
        <color rgb="FF0000FF"/>
        <rFont val="UD デジタル 教科書体 N-R"/>
        <family val="1"/>
        <charset val="128"/>
      </rPr>
      <t xml:space="preserve">D3</t>
    </r>
    <r>
      <rPr>
        <sz val="12"/>
        <rFont val="UD デジタル 教科書体 N-R"/>
        <family val="1"/>
        <charset val="128"/>
      </rPr>
      <t xml:space="preserve">=0,</t>
    </r>
    <r>
      <rPr>
        <sz val="12"/>
        <color rgb="FFFF0000"/>
        <rFont val="UD デジタル 教科書体 N-R"/>
        <family val="1"/>
        <charset val="128"/>
      </rPr>
      <t xml:space="preserve">D14</t>
    </r>
    <r>
      <rPr>
        <sz val="12"/>
        <rFont val="UD デジタル 教科書体 N-R"/>
        <family val="1"/>
        <charset val="128"/>
      </rPr>
      <t xml:space="preserve">=0),0,IF(</t>
    </r>
    <r>
      <rPr>
        <sz val="12"/>
        <color rgb="FF0000FF"/>
        <rFont val="UD デジタル 教科書体 N-R"/>
        <family val="1"/>
        <charset val="128"/>
      </rPr>
      <t xml:space="preserve">D3</t>
    </r>
    <r>
      <rPr>
        <sz val="12"/>
        <rFont val="UD デジタル 教科書体 N-R"/>
        <family val="1"/>
        <charset val="128"/>
      </rPr>
      <t xml:space="preserve">&lt;64,IF(</t>
    </r>
    <r>
      <rPr>
        <sz val="12"/>
        <color rgb="FFFF0000"/>
        <rFont val="UD デジタル 教科書体 N-R"/>
        <family val="1"/>
        <charset val="128"/>
      </rPr>
      <t xml:space="preserve">D14</t>
    </r>
    <r>
      <rPr>
        <sz val="12"/>
        <rFont val="UD デジタル 教科書体 N-R"/>
        <family val="1"/>
        <charset val="128"/>
      </rPr>
      <t xml:space="preserve">&lt;</t>
    </r>
    <r>
      <rPr>
        <sz val="12"/>
        <color rgb="FF000080"/>
        <rFont val="UD デジタル 教科書体 N-R"/>
        <family val="1"/>
        <charset val="128"/>
      </rPr>
      <t xml:space="preserve">$F$58</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8000"/>
        <rFont val="UD デジタル 教科書体 N-R"/>
        <family val="1"/>
        <charset val="128"/>
      </rPr>
      <t xml:space="preserve">$F$59</t>
    </r>
    <r>
      <rPr>
        <sz val="12"/>
        <rFont val="UD デジタル 教科書体 N-R"/>
        <family val="1"/>
        <charset val="128"/>
      </rPr>
      <t xml:space="preserve">,</t>
    </r>
    <r>
      <rPr>
        <sz val="12"/>
        <color rgb="FF0000FF"/>
        <rFont val="UD デジタル 教科書体 N-R"/>
        <family val="1"/>
        <charset val="128"/>
      </rPr>
      <t xml:space="preserve">$K$59</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FF00FF"/>
        <rFont val="UD デジタル 教科書体 N-R"/>
        <family val="1"/>
        <charset val="128"/>
      </rPr>
      <t xml:space="preserve">$F$60</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000080"/>
        <rFont val="UD デジタル 教科書体 N-R"/>
        <family val="1"/>
        <charset val="128"/>
      </rPr>
      <t xml:space="preserve">$I$60</t>
    </r>
    <r>
      <rPr>
        <sz val="12"/>
        <rFont val="UD デジタル 教科書体 N-R"/>
        <family val="1"/>
        <charset val="128"/>
      </rPr>
      <t xml:space="preserve">+</t>
    </r>
    <r>
      <rPr>
        <sz val="12"/>
        <color rgb="FF800000"/>
        <rFont val="UD デジタル 教科書体 N-R"/>
        <family val="1"/>
        <charset val="128"/>
      </rPr>
      <t xml:space="preserve">$K$60</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8000"/>
        <rFont val="UD デジタル 教科書体 N-R"/>
        <family val="1"/>
        <charset val="128"/>
      </rPr>
      <t xml:space="preserve">$F$61</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$I$61</t>
    </r>
    <r>
      <rPr>
        <sz val="12"/>
        <rFont val="UD デジタル 教科書体 N-R"/>
        <family val="1"/>
        <charset val="128"/>
      </rPr>
      <t xml:space="preserve">+</t>
    </r>
    <r>
      <rPr>
        <sz val="12"/>
        <color rgb="FFFF00FF"/>
        <rFont val="UD デジタル 教科書体 N-R"/>
        <family val="1"/>
        <charset val="128"/>
      </rPr>
      <t xml:space="preserve">$K$61</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000080"/>
        <rFont val="UD デジタル 教科書体 N-R"/>
        <family val="1"/>
        <charset val="128"/>
      </rPr>
      <t xml:space="preserve">$F$62</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800080"/>
        <rFont val="UD デジタル 教科書体 N-R"/>
        <family val="1"/>
        <charset val="128"/>
      </rPr>
      <t xml:space="preserve">$I$62</t>
    </r>
    <r>
      <rPr>
        <sz val="12"/>
        <rFont val="UD デジタル 教科書体 N-R"/>
        <family val="1"/>
        <charset val="128"/>
      </rPr>
      <t xml:space="preserve">+</t>
    </r>
    <r>
      <rPr>
        <sz val="12"/>
        <color rgb="FF808000"/>
        <rFont val="UD デジタル 教科書体 N-R"/>
        <family val="1"/>
        <charset val="128"/>
      </rPr>
      <t xml:space="preserve">$K$62</t>
    </r>
    <r>
      <rPr>
        <sz val="12"/>
        <rFont val="UD デジタル 教科書体 N-R"/>
        <family val="1"/>
        <charset val="128"/>
      </rPr>
      <t xml:space="preserve">,</t>
    </r>
    <r>
      <rPr>
        <sz val="12"/>
        <color rgb="FF0000FF"/>
        <rFont val="UD デジタル 教科書体 N-R"/>
        <family val="1"/>
        <charset val="128"/>
      </rPr>
      <t xml:space="preserve">$K$63</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FF00FF"/>
        <rFont val="UD デジタル 教科書体 N-R"/>
        <family val="1"/>
        <charset val="128"/>
      </rPr>
      <t xml:space="preserve">$F$64</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0000"/>
        <rFont val="UD デジタル 教科書体 N-R"/>
        <family val="1"/>
        <charset val="128"/>
      </rPr>
      <t xml:space="preserve">$F$65</t>
    </r>
    <r>
      <rPr>
        <sz val="12"/>
        <rFont val="UD デジタル 教科書体 N-R"/>
        <family val="1"/>
        <charset val="128"/>
      </rPr>
      <t xml:space="preserve">,</t>
    </r>
    <r>
      <rPr>
        <sz val="12"/>
        <color rgb="FF800080"/>
        <rFont val="UD デジタル 教科書体 N-R"/>
        <family val="1"/>
        <charset val="128"/>
      </rPr>
      <t xml:space="preserve">$K$65</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0000FF"/>
        <rFont val="UD デジタル 教科書体 N-R"/>
        <family val="1"/>
        <charset val="128"/>
      </rPr>
      <t xml:space="preserve">$F$66</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$K$66</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0000"/>
        <rFont val="UD デジタル 教科書体 N-R"/>
        <family val="1"/>
        <charset val="128"/>
      </rPr>
      <t xml:space="preserve">$F$67</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808000"/>
        <rFont val="UD デジタル 教科書体 N-R"/>
        <family val="1"/>
        <charset val="128"/>
      </rPr>
      <t xml:space="preserve">$I$67</t>
    </r>
    <r>
      <rPr>
        <sz val="12"/>
        <rFont val="UD デジタル 教科書体 N-R"/>
        <family val="1"/>
        <charset val="128"/>
      </rPr>
      <t xml:space="preserve">+</t>
    </r>
    <r>
      <rPr>
        <sz val="12"/>
        <color rgb="FF0000FF"/>
        <rFont val="UD デジタル 教科書体 N-R"/>
        <family val="1"/>
        <charset val="128"/>
      </rPr>
      <t xml:space="preserve">$K$67</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FF00FF"/>
        <rFont val="UD デジタル 教科書体 N-R"/>
        <family val="1"/>
        <charset val="128"/>
      </rPr>
      <t xml:space="preserve">$F$68</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000080"/>
        <rFont val="UD デジタル 教科書体 N-R"/>
        <family val="1"/>
        <charset val="128"/>
      </rPr>
      <t xml:space="preserve">$I$68</t>
    </r>
    <r>
      <rPr>
        <sz val="12"/>
        <rFont val="UD デジタル 教科書体 N-R"/>
        <family val="1"/>
        <charset val="128"/>
      </rPr>
      <t xml:space="preserve">+</t>
    </r>
    <r>
      <rPr>
        <sz val="12"/>
        <color rgb="FF800000"/>
        <rFont val="UD デジタル 教科書体 N-R"/>
        <family val="1"/>
        <charset val="128"/>
      </rPr>
      <t xml:space="preserve">$K$68</t>
    </r>
    <r>
      <rPr>
        <sz val="12"/>
        <rFont val="UD デジタル 教科書体 N-R"/>
        <family val="1"/>
        <charset val="128"/>
      </rPr>
      <t xml:space="preserve">,</t>
    </r>
    <r>
      <rPr>
        <sz val="12"/>
        <color rgb="FF800080"/>
        <rFont val="UD デジタル 教科書体 N-R"/>
        <family val="1"/>
        <charset val="128"/>
      </rPr>
      <t xml:space="preserve">$K$69</t>
    </r>
    <r>
      <rPr>
        <sz val="12"/>
        <rFont val="UD デジタル 教科書体 N-R"/>
        <family val="1"/>
        <charset val="128"/>
      </rPr>
      <t xml:space="preserve">)))))))</t>
    </r>
  </si>
  <si>
    <t xml:space="preserve">IF(OR①,0,IF②)</t>
  </si>
  <si>
    <t xml:space="preserve">OR①に一致する場合、0とする</t>
  </si>
  <si>
    <t xml:space="preserve">IF</t>
  </si>
  <si>
    <t xml:space="preserve">さらにIF②で判定</t>
  </si>
  <si>
    <r>
      <rPr>
        <sz val="12"/>
        <rFont val="UD デジタル 教科書体 N-R"/>
        <family val="1"/>
        <charset val="1"/>
      </rPr>
      <t xml:space="preserve">OR①=</t>
    </r>
    <r>
      <rPr>
        <sz val="12"/>
        <rFont val="UD デジタル 教科書体 N-R"/>
        <family val="1"/>
        <charset val="128"/>
      </rPr>
      <t xml:space="preserve">OR(</t>
    </r>
    <r>
      <rPr>
        <sz val="12"/>
        <color rgb="FF0000FF"/>
        <rFont val="UD デジタル 教科書体 N-R"/>
        <family val="1"/>
        <charset val="128"/>
      </rPr>
      <t xml:space="preserve">D3</t>
    </r>
    <r>
      <rPr>
        <sz val="12"/>
        <rFont val="UD デジタル 教科書体 N-R"/>
        <family val="1"/>
        <charset val="128"/>
      </rPr>
      <t xml:space="preserve">=0,</t>
    </r>
    <r>
      <rPr>
        <sz val="12"/>
        <color rgb="FFFF0000"/>
        <rFont val="UD デジタル 教科書体 N-R"/>
        <family val="1"/>
        <charset val="128"/>
      </rPr>
      <t xml:space="preserve">D14</t>
    </r>
    <r>
      <rPr>
        <sz val="12"/>
        <rFont val="UD デジタル 教科書体 N-R"/>
        <family val="1"/>
        <charset val="128"/>
      </rPr>
      <t xml:space="preserve">=0)</t>
    </r>
  </si>
  <si>
    <t xml:space="preserve">D3（年齢夫）かD14（年金集計夫）が0</t>
  </si>
  <si>
    <r>
      <rPr>
        <sz val="12"/>
        <rFont val="UD デジタル 教科書体 N-R"/>
        <family val="1"/>
        <charset val="1"/>
      </rPr>
      <t xml:space="preserve">IF②=</t>
    </r>
    <r>
      <rPr>
        <sz val="12"/>
        <rFont val="UD デジタル 教科書体 N-R"/>
        <family val="1"/>
        <charset val="128"/>
      </rPr>
      <t xml:space="preserve">IF(</t>
    </r>
    <r>
      <rPr>
        <sz val="12"/>
        <color rgb="FF0000FF"/>
        <rFont val="UD デジタル 教科書体 N-R"/>
        <family val="1"/>
        <charset val="128"/>
      </rPr>
      <t xml:space="preserve">D3</t>
    </r>
    <r>
      <rPr>
        <sz val="12"/>
        <rFont val="UD デジタル 教科書体 N-R"/>
        <family val="1"/>
        <charset val="128"/>
      </rPr>
      <t xml:space="preserve">&lt;64,(IF③,IF④,IF⑤,IF⑥,IF⑦),IF⑧(,,,,)</t>
    </r>
  </si>
  <si>
    <t xml:space="preserve">D3（年齢夫）が64歳以下ならさらにIF③で判定</t>
  </si>
  <si>
    <r>
      <rPr>
        <sz val="12"/>
        <rFont val="UD デジタル 教科書体 N-R"/>
        <family val="1"/>
        <charset val="128"/>
      </rPr>
      <t xml:space="preserve">D3（年齢夫）が65歳以上とし、</t>
    </r>
    <r>
      <rPr>
        <sz val="12"/>
        <rFont val="UD デジタル 教科書体 N-R"/>
        <family val="1"/>
        <charset val="1"/>
      </rPr>
      <t xml:space="preserve">さらにIF⑧で判定</t>
    </r>
  </si>
  <si>
    <r>
      <rPr>
        <sz val="12"/>
        <rFont val="UD デジタル 教科書体 N-R"/>
        <family val="1"/>
        <charset val="1"/>
      </rPr>
      <t xml:space="preserve">IF③=</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000080"/>
        <rFont val="UD デジタル 教科書体 N-R"/>
        <family val="1"/>
        <charset val="128"/>
      </rPr>
      <t xml:space="preserve">$F$58</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,IF④)</t>
    </r>
  </si>
  <si>
    <t xml:space="preserve">D14</t>
  </si>
  <si>
    <t xml:space="preserve">D14（年金集計夫）がF58（60万円以下）の場合、D14とする</t>
  </si>
  <si>
    <t xml:space="preserve">64歳以下の年齢の時、年金集計額を低い方から比較判定し公的年金控除額を決めている</t>
  </si>
  <si>
    <t xml:space="preserve">さらにIF④で判定</t>
  </si>
  <si>
    <r>
      <rPr>
        <sz val="12"/>
        <rFont val="UD デジタル 教科書体 N-R"/>
        <family val="1"/>
        <charset val="1"/>
      </rPr>
      <t xml:space="preserve">IF④=</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8000"/>
        <rFont val="UD デジタル 教科書体 N-R"/>
        <family val="1"/>
        <charset val="128"/>
      </rPr>
      <t xml:space="preserve">$F$59</t>
    </r>
    <r>
      <rPr>
        <sz val="12"/>
        <rFont val="UD デジタル 教科書体 N-R"/>
        <family val="1"/>
        <charset val="128"/>
      </rPr>
      <t xml:space="preserve">,</t>
    </r>
    <r>
      <rPr>
        <sz val="12"/>
        <color rgb="FF0000FF"/>
        <rFont val="UD デジタル 教科書体 N-R"/>
        <family val="1"/>
        <charset val="128"/>
      </rPr>
      <t xml:space="preserve">$K$59</t>
    </r>
    <r>
      <rPr>
        <sz val="12"/>
        <rFont val="UD デジタル 教科書体 N-R"/>
        <family val="1"/>
        <charset val="128"/>
      </rPr>
      <t xml:space="preserve">,IF⑤)</t>
    </r>
  </si>
  <si>
    <t xml:space="preserve">K59</t>
  </si>
  <si>
    <t xml:space="preserve">D14（年金集計夫）がF59（130万円未満）以下の場合、K59（\600,000円）とする</t>
  </si>
  <si>
    <r>
      <rPr>
        <sz val="12"/>
        <rFont val="UD デジタル 教科書体 N-R"/>
        <family val="1"/>
        <charset val="1"/>
      </rPr>
      <t xml:space="preserve">IF⑤=</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FF00FF"/>
        <rFont val="UD デジタル 教科書体 N-R"/>
        <family val="1"/>
        <charset val="128"/>
      </rPr>
      <t xml:space="preserve">$F$60</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000080"/>
        <rFont val="UD デジタル 教科書体 N-R"/>
        <family val="1"/>
        <charset val="128"/>
      </rPr>
      <t xml:space="preserve">$I$60</t>
    </r>
    <r>
      <rPr>
        <sz val="12"/>
        <rFont val="UD デジタル 教科書体 N-R"/>
        <family val="1"/>
        <charset val="128"/>
      </rPr>
      <t xml:space="preserve">+</t>
    </r>
    <r>
      <rPr>
        <sz val="12"/>
        <color rgb="FF800000"/>
        <rFont val="UD デジタル 教科書体 N-R"/>
        <family val="1"/>
        <charset val="128"/>
      </rPr>
      <t xml:space="preserve">$K$60</t>
    </r>
    <r>
      <rPr>
        <sz val="12"/>
        <rFont val="UD デジタル 教科書体 N-R"/>
        <family val="1"/>
        <charset val="128"/>
      </rPr>
      <t xml:space="preserve">,IF⑥)</t>
    </r>
  </si>
  <si>
    <t xml:space="preserve">D14（年金集計夫）がF60（410万円未満）以下の場合、D14×I60（25%）＋K60（\275,000円）とする</t>
  </si>
  <si>
    <t xml:space="preserve">さらにIF⑥で判定</t>
  </si>
  <si>
    <r>
      <rPr>
        <sz val="12"/>
        <rFont val="UD デジタル 教科書体 N-R"/>
        <family val="1"/>
        <charset val="1"/>
      </rPr>
      <t xml:space="preserve">IF⑥=</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8000"/>
        <rFont val="UD デジタル 教科書体 N-R"/>
        <family val="1"/>
        <charset val="128"/>
      </rPr>
      <t xml:space="preserve">$F$61</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$I$61</t>
    </r>
    <r>
      <rPr>
        <sz val="12"/>
        <rFont val="UD デジタル 教科書体 N-R"/>
        <family val="1"/>
        <charset val="128"/>
      </rPr>
      <t xml:space="preserve">+</t>
    </r>
    <r>
      <rPr>
        <sz val="12"/>
        <color rgb="FFFF00FF"/>
        <rFont val="UD デジタル 教科書体 N-R"/>
        <family val="1"/>
        <charset val="128"/>
      </rPr>
      <t xml:space="preserve">$K$61</t>
    </r>
    <r>
      <rPr>
        <sz val="12"/>
        <rFont val="UD デジタル 教科書体 N-R"/>
        <family val="1"/>
        <charset val="128"/>
      </rPr>
      <t xml:space="preserve">,IF⑦)</t>
    </r>
  </si>
  <si>
    <t xml:space="preserve">D14（年金集計夫）がF61（770万円未満）以下の場合、D14×I61（15%）＋K61（\685,000円）とする</t>
  </si>
  <si>
    <t xml:space="preserve">さらにIF⑦で判定</t>
  </si>
  <si>
    <r>
      <rPr>
        <sz val="12"/>
        <rFont val="UD デジタル 教科書体 N-R"/>
        <family val="1"/>
        <charset val="1"/>
      </rPr>
      <t xml:space="preserve">IF⑦=</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000080"/>
        <rFont val="UD デジタル 教科書体 N-R"/>
        <family val="1"/>
        <charset val="128"/>
      </rPr>
      <t xml:space="preserve">$F$62</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800080"/>
        <rFont val="UD デジタル 教科書体 N-R"/>
        <family val="1"/>
        <charset val="128"/>
      </rPr>
      <t xml:space="preserve">$I$62</t>
    </r>
    <r>
      <rPr>
        <sz val="12"/>
        <rFont val="UD デジタル 教科書体 N-R"/>
        <family val="1"/>
        <charset val="128"/>
      </rPr>
      <t xml:space="preserve">+</t>
    </r>
    <r>
      <rPr>
        <sz val="12"/>
        <color rgb="FF808000"/>
        <rFont val="UD デジタル 教科書体 N-R"/>
        <family val="1"/>
        <charset val="128"/>
      </rPr>
      <t xml:space="preserve">$K$62</t>
    </r>
    <r>
      <rPr>
        <sz val="12"/>
        <rFont val="UD デジタル 教科書体 N-R"/>
        <family val="1"/>
        <charset val="128"/>
      </rPr>
      <t xml:space="preserve">,</t>
    </r>
    <r>
      <rPr>
        <sz val="12"/>
        <color rgb="FF0000FF"/>
        <rFont val="UD デジタル 教科書体 N-R"/>
        <family val="1"/>
        <charset val="128"/>
      </rPr>
      <t xml:space="preserve">$K$63</t>
    </r>
    <r>
      <rPr>
        <sz val="12"/>
        <rFont val="UD デジタル 教科書体 N-R"/>
        <family val="1"/>
        <charset val="128"/>
      </rPr>
      <t xml:space="preserve">)</t>
    </r>
  </si>
  <si>
    <t xml:space="preserve">D14（年金集計夫）がF62（1,000万円未満）以下の場合、D14×I62（5%）＋K62（\1,455,000円）とする</t>
  </si>
  <si>
    <t xml:space="preserve">K63</t>
  </si>
  <si>
    <t xml:space="preserve">K63（\1,955,000円）とする（1,000万円以上）</t>
  </si>
  <si>
    <r>
      <rPr>
        <sz val="12"/>
        <rFont val="UD デジタル 教科書体 N-R"/>
        <family val="1"/>
        <charset val="1"/>
      </rPr>
      <t xml:space="preserve">IF⑧=</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FF00FF"/>
        <rFont val="UD デジタル 教科書体 N-R"/>
        <family val="1"/>
        <charset val="128"/>
      </rPr>
      <t xml:space="preserve">$F$64</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,IF⑨)</t>
    </r>
  </si>
  <si>
    <t xml:space="preserve">D14（年金集計夫）がF64（110万円以下 ）以下の場合、D14とする</t>
  </si>
  <si>
    <t xml:space="preserve">65歳以上の年齢の時、年金集計額を低い方から比較判定し公的年金控除額を決めている</t>
  </si>
  <si>
    <t xml:space="preserve">さらにIF⑨で判定</t>
  </si>
  <si>
    <r>
      <rPr>
        <sz val="12"/>
        <rFont val="UD デジタル 教科書体 N-R"/>
        <family val="1"/>
        <charset val="1"/>
      </rPr>
      <t xml:space="preserve">IF⑨=</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0000"/>
        <rFont val="UD デジタル 教科書体 N-R"/>
        <family val="1"/>
        <charset val="128"/>
      </rPr>
      <t xml:space="preserve">$F$65</t>
    </r>
    <r>
      <rPr>
        <sz val="12"/>
        <rFont val="UD デジタル 教科書体 N-R"/>
        <family val="1"/>
        <charset val="128"/>
      </rPr>
      <t xml:space="preserve">,</t>
    </r>
    <r>
      <rPr>
        <sz val="12"/>
        <color rgb="FF800080"/>
        <rFont val="UD デジタル 教科書体 N-R"/>
        <family val="1"/>
        <charset val="128"/>
      </rPr>
      <t xml:space="preserve">$K$65</t>
    </r>
    <r>
      <rPr>
        <sz val="12"/>
        <rFont val="UD デジタル 教科書体 N-R"/>
        <family val="1"/>
        <charset val="128"/>
      </rPr>
      <t xml:space="preserve">,IF⑩)</t>
    </r>
  </si>
  <si>
    <t xml:space="preserve">K65</t>
  </si>
  <si>
    <t xml:space="preserve">D14（年金集計夫）がF65（330万円未満）以下の場合、K65（\1,100,000円）とする</t>
  </si>
  <si>
    <t xml:space="preserve">さらにIF⑩で判定</t>
  </si>
  <si>
    <r>
      <rPr>
        <sz val="12"/>
        <rFont val="UD デジタル 教科書体 N-R"/>
        <family val="1"/>
        <charset val="1"/>
      </rPr>
      <t xml:space="preserve">IF⑩=</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0000FF"/>
        <rFont val="UD デジタル 教科書体 N-R"/>
        <family val="1"/>
        <charset val="128"/>
      </rPr>
      <t xml:space="preserve">$F$66</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$K$66</t>
    </r>
    <r>
      <rPr>
        <sz val="12"/>
        <rFont val="UD デジタル 教科書体 N-R"/>
        <family val="1"/>
        <charset val="128"/>
      </rPr>
      <t xml:space="preserve">,IF⑪)</t>
    </r>
  </si>
  <si>
    <t xml:space="preserve">D14（年金集計夫）がF66（410万円未満）以下の場合、D14×I66（25%）＋K66（\275,000円）とする</t>
  </si>
  <si>
    <t xml:space="preserve">さらにIF⑪で判定</t>
  </si>
  <si>
    <r>
      <rPr>
        <sz val="12"/>
        <rFont val="UD デジタル 教科書体 N-R"/>
        <family val="1"/>
        <charset val="1"/>
      </rPr>
      <t xml:space="preserve">IF⑪=</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800000"/>
        <rFont val="UD デジタル 教科書体 N-R"/>
        <family val="1"/>
        <charset val="128"/>
      </rPr>
      <t xml:space="preserve">$F$67</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808000"/>
        <rFont val="UD デジタル 教科書体 N-R"/>
        <family val="1"/>
        <charset val="128"/>
      </rPr>
      <t xml:space="preserve">$I$677</t>
    </r>
    <r>
      <rPr>
        <sz val="12"/>
        <rFont val="UD デジタル 教科書体 N-R"/>
        <family val="1"/>
        <charset val="128"/>
      </rPr>
      <t xml:space="preserve">+</t>
    </r>
    <r>
      <rPr>
        <sz val="12"/>
        <color rgb="FF0000FF"/>
        <rFont val="UD デジタル 教科書体 N-R"/>
        <family val="1"/>
        <charset val="128"/>
      </rPr>
      <t xml:space="preserve">$K$67</t>
    </r>
    <r>
      <rPr>
        <sz val="12"/>
        <rFont val="UD デジタル 教科書体 N-R"/>
        <family val="1"/>
        <charset val="128"/>
      </rPr>
      <t xml:space="preserve">,IF⑫)</t>
    </r>
  </si>
  <si>
    <t xml:space="preserve">D14（年金集計夫）がF67（770万円未満）以下の場合、D14×I67（15%）＋K67（\685,000円）とする</t>
  </si>
  <si>
    <t xml:space="preserve">さらにIF⑫で判定</t>
  </si>
  <si>
    <r>
      <rPr>
        <sz val="12"/>
        <rFont val="UD デジタル 教科書体 N-R"/>
        <family val="1"/>
        <charset val="1"/>
      </rPr>
      <t xml:space="preserve">IF⑫=</t>
    </r>
    <r>
      <rPr>
        <sz val="12"/>
        <rFont val="UD デジタル 教科書体 N-R"/>
        <family val="1"/>
        <charset val="128"/>
      </rPr>
      <t xml:space="preserve">IF(</t>
    </r>
    <r>
      <rPr>
        <sz val="12"/>
        <color rgb="FFFF0000"/>
        <rFont val="UD デジタル 教科書体 N-R"/>
        <family val="1"/>
        <charset val="128"/>
      </rPr>
      <t xml:space="preserve">D14</t>
    </r>
    <r>
      <rPr>
        <sz val="12"/>
        <rFont val="UD デジタル 教科書体 N-R"/>
        <family val="1"/>
        <charset val="128"/>
      </rPr>
      <t xml:space="preserve">&lt;</t>
    </r>
    <r>
      <rPr>
        <sz val="12"/>
        <color rgb="FFFF00FF"/>
        <rFont val="UD デジタル 教科書体 N-R"/>
        <family val="1"/>
        <charset val="128"/>
      </rPr>
      <t xml:space="preserve">$F$68</t>
    </r>
    <r>
      <rPr>
        <sz val="12"/>
        <rFont val="UD デジタル 教科書体 N-R"/>
        <family val="1"/>
        <charset val="128"/>
      </rPr>
      <t xml:space="preserve">,</t>
    </r>
    <r>
      <rPr>
        <sz val="12"/>
        <color rgb="FFFF0000"/>
        <rFont val="UD デジタル 教科書体 N-R"/>
        <family val="1"/>
        <charset val="128"/>
      </rPr>
      <t xml:space="preserve">D14</t>
    </r>
    <r>
      <rPr>
        <sz val="12"/>
        <rFont val="UD デジタル 教科書体 N-R"/>
        <family val="1"/>
        <charset val="128"/>
      </rPr>
      <t xml:space="preserve">*</t>
    </r>
    <r>
      <rPr>
        <sz val="12"/>
        <color rgb="FF000080"/>
        <rFont val="UD デジタル 教科書体 N-R"/>
        <family val="1"/>
        <charset val="128"/>
      </rPr>
      <t xml:space="preserve">$I$68</t>
    </r>
    <r>
      <rPr>
        <sz val="12"/>
        <rFont val="UD デジタル 教科書体 N-R"/>
        <family val="1"/>
        <charset val="128"/>
      </rPr>
      <t xml:space="preserve">+</t>
    </r>
    <r>
      <rPr>
        <sz val="12"/>
        <color rgb="FF800000"/>
        <rFont val="UD デジタル 教科書体 N-R"/>
        <family val="1"/>
        <charset val="128"/>
      </rPr>
      <t xml:space="preserve">$K$68</t>
    </r>
    <r>
      <rPr>
        <sz val="12"/>
        <rFont val="UD デジタル 教科書体 N-R"/>
        <family val="1"/>
        <charset val="128"/>
      </rPr>
      <t xml:space="preserve">,</t>
    </r>
    <r>
      <rPr>
        <sz val="12"/>
        <color rgb="FF800080"/>
        <rFont val="UD デジタル 教科書体 N-R"/>
        <family val="1"/>
        <charset val="128"/>
      </rPr>
      <t xml:space="preserve">$K$69</t>
    </r>
    <r>
      <rPr>
        <sz val="12"/>
        <rFont val="UD デジタル 教科書体 N-R"/>
        <family val="1"/>
        <charset val="128"/>
      </rPr>
      <t xml:space="preserve">)</t>
    </r>
  </si>
  <si>
    <t xml:space="preserve">D14（年金集計夫）がF68（1,000万円未満）以下の場合、D14×I68（5%）＋K68（\1,455,000円）とする</t>
  </si>
  <si>
    <t xml:space="preserve">K69</t>
  </si>
  <si>
    <t xml:space="preserve">K69（\1,955,000円）とする（1,000万円以上）</t>
  </si>
  <si>
    <t xml:space="preserve">D18～AS18</t>
  </si>
  <si>
    <r>
      <rPr>
        <sz val="12"/>
        <rFont val="UD デジタル 教科書体 N-R"/>
        <family val="1"/>
        <charset val="1"/>
      </rPr>
      <t xml:space="preserve">D18</t>
    </r>
    <r>
      <rPr>
        <sz val="12"/>
        <rFont val="UD デジタル 教科書体 N-R"/>
        <family val="1"/>
        <charset val="128"/>
      </rPr>
      <t xml:space="preserve">=IF(OR(</t>
    </r>
    <r>
      <rPr>
        <sz val="12"/>
        <color rgb="FF0000FF"/>
        <rFont val="UD デジタル 教科書体 N-R"/>
        <family val="1"/>
        <charset val="128"/>
      </rPr>
      <t xml:space="preserve">D4</t>
    </r>
    <r>
      <rPr>
        <sz val="12"/>
        <rFont val="UD デジタル 教科書体 N-R"/>
        <family val="1"/>
        <charset val="128"/>
      </rPr>
      <t xml:space="preserve">=0,</t>
    </r>
    <r>
      <rPr>
        <sz val="12"/>
        <color rgb="FFFF0000"/>
        <rFont val="UD デジタル 教科書体 N-R"/>
        <family val="1"/>
        <charset val="128"/>
      </rPr>
      <t xml:space="preserve">D15</t>
    </r>
    <r>
      <rPr>
        <sz val="12"/>
        <rFont val="UD デジタル 教科書体 N-R"/>
        <family val="1"/>
        <charset val="128"/>
      </rPr>
      <t xml:space="preserve">=0),0,IF(</t>
    </r>
    <r>
      <rPr>
        <sz val="12"/>
        <color rgb="FF0000FF"/>
        <rFont val="UD デジタル 教科書体 N-R"/>
        <family val="1"/>
        <charset val="128"/>
      </rPr>
      <t xml:space="preserve">D4</t>
    </r>
    <r>
      <rPr>
        <sz val="12"/>
        <rFont val="UD デジタル 教科書体 N-R"/>
        <family val="1"/>
        <charset val="128"/>
      </rPr>
      <t xml:space="preserve">&lt;64,IF(</t>
    </r>
    <r>
      <rPr>
        <sz val="12"/>
        <color rgb="FFFF0000"/>
        <rFont val="UD デジタル 教科書体 N-R"/>
        <family val="1"/>
        <charset val="128"/>
      </rPr>
      <t xml:space="preserve">D15</t>
    </r>
    <r>
      <rPr>
        <sz val="12"/>
        <rFont val="UD デジタル 教科書体 N-R"/>
        <family val="1"/>
        <charset val="128"/>
      </rPr>
      <t xml:space="preserve">&lt;</t>
    </r>
    <r>
      <rPr>
        <sz val="12"/>
        <color rgb="FF000080"/>
        <rFont val="UD デジタル 教科書体 N-R"/>
        <family val="1"/>
        <charset val="128"/>
      </rPr>
      <t xml:space="preserve">$F$58</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8000"/>
        <rFont val="UD デジタル 教科書体 N-R"/>
        <family val="1"/>
        <charset val="128"/>
      </rPr>
      <t xml:space="preserve">$F$59</t>
    </r>
    <r>
      <rPr>
        <sz val="12"/>
        <rFont val="UD デジタル 教科書体 N-R"/>
        <family val="1"/>
        <charset val="128"/>
      </rPr>
      <t xml:space="preserve">,</t>
    </r>
    <r>
      <rPr>
        <sz val="12"/>
        <color rgb="FF0000FF"/>
        <rFont val="UD デジタル 教科書体 N-R"/>
        <family val="1"/>
        <charset val="128"/>
      </rPr>
      <t xml:space="preserve">$K$59</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FF00FF"/>
        <rFont val="UD デジタル 教科書体 N-R"/>
        <family val="1"/>
        <charset val="128"/>
      </rPr>
      <t xml:space="preserve">$F$60</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000080"/>
        <rFont val="UD デジタル 教科書体 N-R"/>
        <family val="1"/>
        <charset val="128"/>
      </rPr>
      <t xml:space="preserve">$I$60</t>
    </r>
    <r>
      <rPr>
        <sz val="12"/>
        <rFont val="UD デジタル 教科書体 N-R"/>
        <family val="1"/>
        <charset val="128"/>
      </rPr>
      <t xml:space="preserve">+</t>
    </r>
    <r>
      <rPr>
        <sz val="12"/>
        <color rgb="FF800000"/>
        <rFont val="UD デジタル 教科書体 N-R"/>
        <family val="1"/>
        <charset val="128"/>
      </rPr>
      <t xml:space="preserve">$K$60</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8000"/>
        <rFont val="UD デジタル 教科書体 N-R"/>
        <family val="1"/>
        <charset val="128"/>
      </rPr>
      <t xml:space="preserve">$F$61</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$I$61</t>
    </r>
    <r>
      <rPr>
        <sz val="12"/>
        <rFont val="UD デジタル 教科書体 N-R"/>
        <family val="1"/>
        <charset val="128"/>
      </rPr>
      <t xml:space="preserve">+</t>
    </r>
    <r>
      <rPr>
        <sz val="12"/>
        <color rgb="FFFF00FF"/>
        <rFont val="UD デジタル 教科書体 N-R"/>
        <family val="1"/>
        <charset val="128"/>
      </rPr>
      <t xml:space="preserve">$K$61</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000080"/>
        <rFont val="UD デジタル 教科書体 N-R"/>
        <family val="1"/>
        <charset val="128"/>
      </rPr>
      <t xml:space="preserve">$F$62</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800080"/>
        <rFont val="UD デジタル 教科書体 N-R"/>
        <family val="1"/>
        <charset val="128"/>
      </rPr>
      <t xml:space="preserve">$I$62</t>
    </r>
    <r>
      <rPr>
        <sz val="12"/>
        <rFont val="UD デジタル 教科書体 N-R"/>
        <family val="1"/>
        <charset val="128"/>
      </rPr>
      <t xml:space="preserve">+</t>
    </r>
    <r>
      <rPr>
        <sz val="12"/>
        <color rgb="FF808000"/>
        <rFont val="UD デジタル 教科書体 N-R"/>
        <family val="1"/>
        <charset val="128"/>
      </rPr>
      <t xml:space="preserve">$K$62</t>
    </r>
    <r>
      <rPr>
        <sz val="12"/>
        <rFont val="UD デジタル 教科書体 N-R"/>
        <family val="1"/>
        <charset val="128"/>
      </rPr>
      <t xml:space="preserve">,</t>
    </r>
    <r>
      <rPr>
        <sz val="12"/>
        <color rgb="FF0000FF"/>
        <rFont val="UD デジタル 教科書体 N-R"/>
        <family val="1"/>
        <charset val="128"/>
      </rPr>
      <t xml:space="preserve">$K$63</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FF00FF"/>
        <rFont val="UD デジタル 教科書体 N-R"/>
        <family val="1"/>
        <charset val="128"/>
      </rPr>
      <t xml:space="preserve">$F$64</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0000"/>
        <rFont val="UD デジタル 教科書体 N-R"/>
        <family val="1"/>
        <charset val="128"/>
      </rPr>
      <t xml:space="preserve">$F$65</t>
    </r>
    <r>
      <rPr>
        <sz val="12"/>
        <rFont val="UD デジタル 教科書体 N-R"/>
        <family val="1"/>
        <charset val="128"/>
      </rPr>
      <t xml:space="preserve">,</t>
    </r>
    <r>
      <rPr>
        <sz val="12"/>
        <color rgb="FF800080"/>
        <rFont val="UD デジタル 教科書体 N-R"/>
        <family val="1"/>
        <charset val="128"/>
      </rPr>
      <t xml:space="preserve">$K$65</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0000FF"/>
        <rFont val="UD デジタル 教科書体 N-R"/>
        <family val="1"/>
        <charset val="128"/>
      </rPr>
      <t xml:space="preserve">$F$66</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$K$66</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0000"/>
        <rFont val="UD デジタル 教科書体 N-R"/>
        <family val="1"/>
        <charset val="128"/>
      </rPr>
      <t xml:space="preserve">$F$67</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808000"/>
        <rFont val="UD デジタル 教科書体 N-R"/>
        <family val="1"/>
        <charset val="128"/>
      </rPr>
      <t xml:space="preserve">$I$67</t>
    </r>
    <r>
      <rPr>
        <sz val="12"/>
        <rFont val="UD デジタル 教科書体 N-R"/>
        <family val="1"/>
        <charset val="128"/>
      </rPr>
      <t xml:space="preserve">+</t>
    </r>
    <r>
      <rPr>
        <sz val="12"/>
        <color rgb="FF0000FF"/>
        <rFont val="UD デジタル 教科書体 N-R"/>
        <family val="1"/>
        <charset val="128"/>
      </rPr>
      <t xml:space="preserve">$K$67</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FF00FF"/>
        <rFont val="UD デジタル 教科書体 N-R"/>
        <family val="1"/>
        <charset val="128"/>
      </rPr>
      <t xml:space="preserve">$F$68</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000080"/>
        <rFont val="UD デジタル 教科書体 N-R"/>
        <family val="1"/>
        <charset val="128"/>
      </rPr>
      <t xml:space="preserve">$I$68</t>
    </r>
    <r>
      <rPr>
        <sz val="12"/>
        <rFont val="UD デジタル 教科書体 N-R"/>
        <family val="1"/>
        <charset val="128"/>
      </rPr>
      <t xml:space="preserve">+</t>
    </r>
    <r>
      <rPr>
        <sz val="12"/>
        <color rgb="FF800000"/>
        <rFont val="UD デジタル 教科書体 N-R"/>
        <family val="1"/>
        <charset val="128"/>
      </rPr>
      <t xml:space="preserve">$K$68</t>
    </r>
    <r>
      <rPr>
        <sz val="12"/>
        <rFont val="UD デジタル 教科書体 N-R"/>
        <family val="1"/>
        <charset val="128"/>
      </rPr>
      <t xml:space="preserve">,</t>
    </r>
    <r>
      <rPr>
        <sz val="12"/>
        <color rgb="FF800080"/>
        <rFont val="UD デジタル 教科書体 N-R"/>
        <family val="1"/>
        <charset val="128"/>
      </rPr>
      <t xml:space="preserve">$K$69</t>
    </r>
    <r>
      <rPr>
        <sz val="12"/>
        <rFont val="UD デジタル 教科書体 N-R"/>
        <family val="1"/>
        <charset val="128"/>
      </rPr>
      <t xml:space="preserve">)))))))</t>
    </r>
  </si>
  <si>
    <r>
      <rPr>
        <sz val="12"/>
        <rFont val="UD デジタル 教科書体 N-R"/>
        <family val="1"/>
        <charset val="1"/>
      </rPr>
      <t xml:space="preserve">OR①=</t>
    </r>
    <r>
      <rPr>
        <sz val="12"/>
        <rFont val="UD デジタル 教科書体 N-R"/>
        <family val="1"/>
        <charset val="128"/>
      </rPr>
      <t xml:space="preserve">OR(</t>
    </r>
    <r>
      <rPr>
        <sz val="12"/>
        <color rgb="FF0000FF"/>
        <rFont val="UD デジタル 教科書体 N-R"/>
        <family val="1"/>
        <charset val="128"/>
      </rPr>
      <t xml:space="preserve">D4</t>
    </r>
    <r>
      <rPr>
        <sz val="12"/>
        <rFont val="UD デジタル 教科書体 N-R"/>
        <family val="1"/>
        <charset val="128"/>
      </rPr>
      <t xml:space="preserve">=0,</t>
    </r>
    <r>
      <rPr>
        <sz val="12"/>
        <color rgb="FFFF0000"/>
        <rFont val="UD デジタル 教科書体 N-R"/>
        <family val="1"/>
        <charset val="128"/>
      </rPr>
      <t xml:space="preserve">D15</t>
    </r>
    <r>
      <rPr>
        <sz val="12"/>
        <rFont val="UD デジタル 教科書体 N-R"/>
        <family val="1"/>
        <charset val="128"/>
      </rPr>
      <t xml:space="preserve">=0)</t>
    </r>
  </si>
  <si>
    <t xml:space="preserve">D4（年齢妻）かD15（年金集計妻）が0</t>
  </si>
  <si>
    <r>
      <rPr>
        <sz val="12"/>
        <rFont val="UD デジタル 教科書体 N-R"/>
        <family val="1"/>
        <charset val="1"/>
      </rPr>
      <t xml:space="preserve">IF②=</t>
    </r>
    <r>
      <rPr>
        <sz val="12"/>
        <rFont val="UD デジタル 教科書体 N-R"/>
        <family val="1"/>
        <charset val="128"/>
      </rPr>
      <t xml:space="preserve">IF(</t>
    </r>
    <r>
      <rPr>
        <sz val="12"/>
        <color rgb="FF0000FF"/>
        <rFont val="UD デジタル 教科書体 N-R"/>
        <family val="1"/>
        <charset val="128"/>
      </rPr>
      <t xml:space="preserve">D4</t>
    </r>
    <r>
      <rPr>
        <sz val="12"/>
        <rFont val="UD デジタル 教科書体 N-R"/>
        <family val="1"/>
        <charset val="128"/>
      </rPr>
      <t xml:space="preserve">&lt;64,(IF③,IF④,IF⑤,IF⑥,IF⑦),IF⑧(,,,,)</t>
    </r>
  </si>
  <si>
    <t xml:space="preserve">D4（年齢妻）か64歳以下ならさらにIF③で判定</t>
  </si>
  <si>
    <r>
      <rPr>
        <sz val="12"/>
        <rFont val="UD デジタル 教科書体 N-R"/>
        <family val="1"/>
        <charset val="128"/>
      </rPr>
      <t xml:space="preserve">D4（年齢妻）か65歳以上とし、</t>
    </r>
    <r>
      <rPr>
        <sz val="12"/>
        <rFont val="UD デジタル 教科書体 N-R"/>
        <family val="1"/>
        <charset val="1"/>
      </rPr>
      <t xml:space="preserve">さらにIF⑧で判定</t>
    </r>
  </si>
  <si>
    <r>
      <rPr>
        <sz val="12"/>
        <rFont val="UD デジタル 教科書体 N-R"/>
        <family val="1"/>
        <charset val="1"/>
      </rPr>
      <t xml:space="preserve">IF③=</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000080"/>
        <rFont val="UD デジタル 教科書体 N-R"/>
        <family val="1"/>
        <charset val="128"/>
      </rPr>
      <t xml:space="preserve">$F$58</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,IF④)</t>
    </r>
  </si>
  <si>
    <t xml:space="preserve">D15</t>
  </si>
  <si>
    <t xml:space="preserve">D15（年金集計妻）がF58（60万円以下）の場合、D15とする</t>
  </si>
  <si>
    <r>
      <rPr>
        <sz val="12"/>
        <rFont val="UD デジタル 教科書体 N-R"/>
        <family val="1"/>
        <charset val="1"/>
      </rPr>
      <t xml:space="preserve">IF④=</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8000"/>
        <rFont val="UD デジタル 教科書体 N-R"/>
        <family val="1"/>
        <charset val="128"/>
      </rPr>
      <t xml:space="preserve">$F$59</t>
    </r>
    <r>
      <rPr>
        <sz val="12"/>
        <rFont val="UD デジタル 教科書体 N-R"/>
        <family val="1"/>
        <charset val="128"/>
      </rPr>
      <t xml:space="preserve">,</t>
    </r>
    <r>
      <rPr>
        <sz val="12"/>
        <color rgb="FF0000FF"/>
        <rFont val="UD デジタル 教科書体 N-R"/>
        <family val="1"/>
        <charset val="128"/>
      </rPr>
      <t xml:space="preserve">$K$59</t>
    </r>
    <r>
      <rPr>
        <sz val="12"/>
        <rFont val="UD デジタル 教科書体 N-R"/>
        <family val="1"/>
        <charset val="128"/>
      </rPr>
      <t xml:space="preserve">,IF⑤)</t>
    </r>
  </si>
  <si>
    <t xml:space="preserve">D15（年金集計妻）がF59（130万円未満）以下の場合、K59（\600,000円）とする</t>
  </si>
  <si>
    <r>
      <rPr>
        <sz val="12"/>
        <rFont val="UD デジタル 教科書体 N-R"/>
        <family val="1"/>
        <charset val="1"/>
      </rPr>
      <t xml:space="preserve">IF⑤=</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FF00FF"/>
        <rFont val="UD デジタル 教科書体 N-R"/>
        <family val="1"/>
        <charset val="128"/>
      </rPr>
      <t xml:space="preserve">$F$60</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000080"/>
        <rFont val="UD デジタル 教科書体 N-R"/>
        <family val="1"/>
        <charset val="128"/>
      </rPr>
      <t xml:space="preserve">$I$60</t>
    </r>
    <r>
      <rPr>
        <sz val="12"/>
        <rFont val="UD デジタル 教科書体 N-R"/>
        <family val="1"/>
        <charset val="128"/>
      </rPr>
      <t xml:space="preserve">+</t>
    </r>
    <r>
      <rPr>
        <sz val="12"/>
        <color rgb="FF800000"/>
        <rFont val="UD デジタル 教科書体 N-R"/>
        <family val="1"/>
        <charset val="128"/>
      </rPr>
      <t xml:space="preserve">$K$60</t>
    </r>
    <r>
      <rPr>
        <sz val="12"/>
        <rFont val="UD デジタル 教科書体 N-R"/>
        <family val="1"/>
        <charset val="128"/>
      </rPr>
      <t xml:space="preserve">,IF⑥)</t>
    </r>
  </si>
  <si>
    <t xml:space="preserve">D15（年金集計妻）がF60（410万円未満）以下の場合、D15×I60（25%）＋K60（\275,000円）とする</t>
  </si>
  <si>
    <r>
      <rPr>
        <sz val="12"/>
        <rFont val="UD デジタル 教科書体 N-R"/>
        <family val="1"/>
        <charset val="1"/>
      </rPr>
      <t xml:space="preserve">IF⑥=</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8000"/>
        <rFont val="UD デジタル 教科書体 N-R"/>
        <family val="1"/>
        <charset val="128"/>
      </rPr>
      <t xml:space="preserve">$F$61</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$I$61</t>
    </r>
    <r>
      <rPr>
        <sz val="12"/>
        <rFont val="UD デジタル 教科書体 N-R"/>
        <family val="1"/>
        <charset val="128"/>
      </rPr>
      <t xml:space="preserve">+</t>
    </r>
    <r>
      <rPr>
        <sz val="12"/>
        <color rgb="FFFF00FF"/>
        <rFont val="UD デジタル 教科書体 N-R"/>
        <family val="1"/>
        <charset val="128"/>
      </rPr>
      <t xml:space="preserve">$K$61</t>
    </r>
    <r>
      <rPr>
        <sz val="12"/>
        <rFont val="UD デジタル 教科書体 N-R"/>
        <family val="1"/>
        <charset val="128"/>
      </rPr>
      <t xml:space="preserve">,IF⑦)</t>
    </r>
  </si>
  <si>
    <t xml:space="preserve">D15（年金集計妻）がF61（770万円未満）以下の場合、D15×I61（15%）＋K61（\685,000円）とする</t>
  </si>
  <si>
    <r>
      <rPr>
        <sz val="12"/>
        <rFont val="UD デジタル 教科書体 N-R"/>
        <family val="1"/>
        <charset val="1"/>
      </rPr>
      <t xml:space="preserve">IF⑦=</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000080"/>
        <rFont val="UD デジタル 教科書体 N-R"/>
        <family val="1"/>
        <charset val="128"/>
      </rPr>
      <t xml:space="preserve">$F$62</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800080"/>
        <rFont val="UD デジタル 教科書体 N-R"/>
        <family val="1"/>
        <charset val="128"/>
      </rPr>
      <t xml:space="preserve">$I$62</t>
    </r>
    <r>
      <rPr>
        <sz val="12"/>
        <rFont val="UD デジタル 教科書体 N-R"/>
        <family val="1"/>
        <charset val="128"/>
      </rPr>
      <t xml:space="preserve">+</t>
    </r>
    <r>
      <rPr>
        <sz val="12"/>
        <color rgb="FF808000"/>
        <rFont val="UD デジタル 教科書体 N-R"/>
        <family val="1"/>
        <charset val="128"/>
      </rPr>
      <t xml:space="preserve">$K$62</t>
    </r>
    <r>
      <rPr>
        <sz val="12"/>
        <rFont val="UD デジタル 教科書体 N-R"/>
        <family val="1"/>
        <charset val="128"/>
      </rPr>
      <t xml:space="preserve">,</t>
    </r>
    <r>
      <rPr>
        <sz val="12"/>
        <color rgb="FF0000FF"/>
        <rFont val="UD デジタル 教科書体 N-R"/>
        <family val="1"/>
        <charset val="128"/>
      </rPr>
      <t xml:space="preserve">$K$63</t>
    </r>
    <r>
      <rPr>
        <sz val="12"/>
        <rFont val="UD デジタル 教科書体 N-R"/>
        <family val="1"/>
        <charset val="128"/>
      </rPr>
      <t xml:space="preserve">)</t>
    </r>
  </si>
  <si>
    <t xml:space="preserve">D15（年金集計妻）がF62（1,000万円未満）以下の場合、D15×I62（5%）＋K62（\1,455,000円）とする</t>
  </si>
  <si>
    <r>
      <rPr>
        <sz val="12"/>
        <rFont val="UD デジタル 教科書体 N-R"/>
        <family val="1"/>
        <charset val="1"/>
      </rPr>
      <t xml:space="preserve">IF⑧=</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FF00FF"/>
        <rFont val="UD デジタル 教科書体 N-R"/>
        <family val="1"/>
        <charset val="128"/>
      </rPr>
      <t xml:space="preserve">$F$64</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,IF⑨)</t>
    </r>
  </si>
  <si>
    <t xml:space="preserve">D15（年金集計妻）がF64（110万円以下 ）以下の場合、D15とする</t>
  </si>
  <si>
    <r>
      <rPr>
        <sz val="12"/>
        <rFont val="UD デジタル 教科書体 N-R"/>
        <family val="1"/>
        <charset val="1"/>
      </rPr>
      <t xml:space="preserve">IF⑨=</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0000"/>
        <rFont val="UD デジタル 教科書体 N-R"/>
        <family val="1"/>
        <charset val="128"/>
      </rPr>
      <t xml:space="preserve">$F$65</t>
    </r>
    <r>
      <rPr>
        <sz val="12"/>
        <rFont val="UD デジタル 教科書体 N-R"/>
        <family val="1"/>
        <charset val="128"/>
      </rPr>
      <t xml:space="preserve">,</t>
    </r>
    <r>
      <rPr>
        <sz val="12"/>
        <color rgb="FF800080"/>
        <rFont val="UD デジタル 教科書体 N-R"/>
        <family val="1"/>
        <charset val="128"/>
      </rPr>
      <t xml:space="preserve">$K$65</t>
    </r>
    <r>
      <rPr>
        <sz val="12"/>
        <rFont val="UD デジタル 教科書体 N-R"/>
        <family val="1"/>
        <charset val="128"/>
      </rPr>
      <t xml:space="preserve">,IF⑩)</t>
    </r>
  </si>
  <si>
    <t xml:space="preserve">D15（年金集計妻）がF65（330万円未満）以下の場合、K65（\1,100,000円）とする</t>
  </si>
  <si>
    <r>
      <rPr>
        <sz val="12"/>
        <rFont val="UD デジタル 教科書体 N-R"/>
        <family val="1"/>
        <charset val="1"/>
      </rPr>
      <t xml:space="preserve">IF⑩=</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0000FF"/>
        <rFont val="UD デジタル 教科書体 N-R"/>
        <family val="1"/>
        <charset val="128"/>
      </rPr>
      <t xml:space="preserve">$F$66</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$K$66</t>
    </r>
    <r>
      <rPr>
        <sz val="12"/>
        <rFont val="UD デジタル 教科書体 N-R"/>
        <family val="1"/>
        <charset val="128"/>
      </rPr>
      <t xml:space="preserve">,IF⑪)</t>
    </r>
  </si>
  <si>
    <t xml:space="preserve">D15（年金集計妻）がF66（410万円未満）以下の場合、D15×I66（25%）＋K66（\275,000円）とする</t>
  </si>
  <si>
    <r>
      <rPr>
        <sz val="12"/>
        <rFont val="UD デジタル 教科書体 N-R"/>
        <family val="1"/>
        <charset val="1"/>
      </rPr>
      <t xml:space="preserve">IF⑪=</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800000"/>
        <rFont val="UD デジタル 教科書体 N-R"/>
        <family val="1"/>
        <charset val="128"/>
      </rPr>
      <t xml:space="preserve">$F$67</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808000"/>
        <rFont val="UD デジタル 教科書体 N-R"/>
        <family val="1"/>
        <charset val="128"/>
      </rPr>
      <t xml:space="preserve">$I$67</t>
    </r>
    <r>
      <rPr>
        <sz val="12"/>
        <rFont val="UD デジタル 教科書体 N-R"/>
        <family val="1"/>
        <charset val="128"/>
      </rPr>
      <t xml:space="preserve">+</t>
    </r>
    <r>
      <rPr>
        <sz val="12"/>
        <color rgb="FF0000FF"/>
        <rFont val="UD デジタル 教科書体 N-R"/>
        <family val="1"/>
        <charset val="128"/>
      </rPr>
      <t xml:space="preserve">$K$67</t>
    </r>
    <r>
      <rPr>
        <sz val="12"/>
        <rFont val="UD デジタル 教科書体 N-R"/>
        <family val="1"/>
        <charset val="128"/>
      </rPr>
      <t xml:space="preserve">,IF⑫)</t>
    </r>
  </si>
  <si>
    <t xml:space="preserve">D15（年金集計妻）がF67（770万円未満）以下の場合、D15×I67（15%）＋K67（\685,000円）とする</t>
  </si>
  <si>
    <r>
      <rPr>
        <sz val="12"/>
        <rFont val="UD デジタル 教科書体 N-R"/>
        <family val="1"/>
        <charset val="1"/>
      </rPr>
      <t xml:space="preserve">IF⑫=</t>
    </r>
    <r>
      <rPr>
        <sz val="12"/>
        <rFont val="UD デジタル 教科書体 N-R"/>
        <family val="1"/>
        <charset val="128"/>
      </rPr>
      <t xml:space="preserve">IF(</t>
    </r>
    <r>
      <rPr>
        <sz val="12"/>
        <color rgb="FFFF0000"/>
        <rFont val="UD デジタル 教科書体 N-R"/>
        <family val="1"/>
        <charset val="128"/>
      </rPr>
      <t xml:space="preserve">D15</t>
    </r>
    <r>
      <rPr>
        <sz val="12"/>
        <rFont val="UD デジタル 教科書体 N-R"/>
        <family val="1"/>
        <charset val="128"/>
      </rPr>
      <t xml:space="preserve">&lt;</t>
    </r>
    <r>
      <rPr>
        <sz val="12"/>
        <color rgb="FFFF00FF"/>
        <rFont val="UD デジタル 教科書体 N-R"/>
        <family val="1"/>
        <charset val="128"/>
      </rPr>
      <t xml:space="preserve">$F$68</t>
    </r>
    <r>
      <rPr>
        <sz val="12"/>
        <rFont val="UD デジタル 教科書体 N-R"/>
        <family val="1"/>
        <charset val="128"/>
      </rPr>
      <t xml:space="preserve">,</t>
    </r>
    <r>
      <rPr>
        <sz val="12"/>
        <color rgb="FFFF0000"/>
        <rFont val="UD デジタル 教科書体 N-R"/>
        <family val="1"/>
        <charset val="128"/>
      </rPr>
      <t xml:space="preserve">D15</t>
    </r>
    <r>
      <rPr>
        <sz val="12"/>
        <rFont val="UD デジタル 教科書体 N-R"/>
        <family val="1"/>
        <charset val="128"/>
      </rPr>
      <t xml:space="preserve">*</t>
    </r>
    <r>
      <rPr>
        <sz val="12"/>
        <color rgb="FF000080"/>
        <rFont val="UD デジタル 教科書体 N-R"/>
        <family val="1"/>
        <charset val="128"/>
      </rPr>
      <t xml:space="preserve">$I$68</t>
    </r>
    <r>
      <rPr>
        <sz val="12"/>
        <rFont val="UD デジタル 教科書体 N-R"/>
        <family val="1"/>
        <charset val="128"/>
      </rPr>
      <t xml:space="preserve">+</t>
    </r>
    <r>
      <rPr>
        <sz val="12"/>
        <color rgb="FF800000"/>
        <rFont val="UD デジタル 教科書体 N-R"/>
        <family val="1"/>
        <charset val="128"/>
      </rPr>
      <t xml:space="preserve">$K$68</t>
    </r>
    <r>
      <rPr>
        <sz val="12"/>
        <rFont val="UD デジタル 教科書体 N-R"/>
        <family val="1"/>
        <charset val="128"/>
      </rPr>
      <t xml:space="preserve">,</t>
    </r>
    <r>
      <rPr>
        <sz val="12"/>
        <color rgb="FF800080"/>
        <rFont val="UD デジタル 教科書体 N-R"/>
        <family val="1"/>
        <charset val="128"/>
      </rPr>
      <t xml:space="preserve">$K$69</t>
    </r>
    <r>
      <rPr>
        <sz val="12"/>
        <rFont val="UD デジタル 教科書体 N-R"/>
        <family val="1"/>
        <charset val="128"/>
      </rPr>
      <t xml:space="preserve">)</t>
    </r>
  </si>
  <si>
    <t xml:space="preserve">D15（年金集計妻）がF68（1,000万円未満）以下の場合、D15×I68（5%）＋K68（\1,455,000円）とする</t>
  </si>
  <si>
    <t xml:space="preserve">D19～AS19</t>
  </si>
  <si>
    <r>
      <rPr>
        <sz val="12"/>
        <rFont val="UD デジタル 教科書体 N-R"/>
        <family val="1"/>
        <charset val="1"/>
      </rPr>
      <t xml:space="preserve">D19</t>
    </r>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=0,0,IF(OR(</t>
    </r>
    <r>
      <rPr>
        <sz val="12"/>
        <color rgb="FFFF0000"/>
        <rFont val="UD デジタル 教科書体 N-R"/>
        <family val="1"/>
        <charset val="128"/>
      </rPr>
      <t xml:space="preserve">D4</t>
    </r>
    <r>
      <rPr>
        <sz val="12"/>
        <rFont val="UD デジタル 教科書体 N-R"/>
        <family val="1"/>
        <charset val="128"/>
      </rPr>
      <t xml:space="preserve">=0,</t>
    </r>
    <r>
      <rPr>
        <sz val="12"/>
        <color rgb="FFFF00FF"/>
        <rFont val="UD デジタル 教科書体 N-R"/>
        <family val="1"/>
        <charset val="128"/>
      </rPr>
      <t xml:space="preserve">D15</t>
    </r>
    <r>
      <rPr>
        <sz val="12"/>
        <rFont val="UD デジタル 教科書体 N-R"/>
        <family val="1"/>
        <charset val="128"/>
      </rPr>
      <t xml:space="preserve">-</t>
    </r>
    <r>
      <rPr>
        <sz val="12"/>
        <color rgb="FF008000"/>
        <rFont val="UD デジタル 教科書体 N-R"/>
        <family val="1"/>
        <charset val="128"/>
      </rPr>
      <t xml:space="preserve">D18</t>
    </r>
    <r>
      <rPr>
        <sz val="12"/>
        <rFont val="UD デジタル 教科書体 N-R"/>
        <family val="1"/>
        <charset val="128"/>
      </rPr>
      <t xml:space="preserve">&gt;</t>
    </r>
    <r>
      <rPr>
        <sz val="12"/>
        <color rgb="FF000080"/>
        <rFont val="UD デジタル 教科書体 N-R"/>
        <family val="1"/>
        <charset val="128"/>
      </rPr>
      <t xml:space="preserve">$F$72</t>
    </r>
    <r>
      <rPr>
        <sz val="12"/>
        <rFont val="UD デジタル 教科書体 N-R"/>
        <family val="1"/>
        <charset val="128"/>
      </rPr>
      <t xml:space="preserve">),0,IF(</t>
    </r>
    <r>
      <rPr>
        <sz val="12"/>
        <color rgb="FF0000FF"/>
        <rFont val="UD デジタル 教科書体 N-R"/>
        <family val="1"/>
        <charset val="128"/>
      </rPr>
      <t xml:space="preserve">D14</t>
    </r>
    <r>
      <rPr>
        <sz val="12"/>
        <rFont val="UD デジタル 教科書体 N-R"/>
        <family val="1"/>
        <charset val="128"/>
      </rPr>
      <t xml:space="preserve">&gt;=</t>
    </r>
    <r>
      <rPr>
        <sz val="12"/>
        <color rgb="FFFF00FF"/>
        <rFont val="UD デジタル 教科書体 N-R"/>
        <family val="1"/>
        <charset val="128"/>
      </rPr>
      <t xml:space="preserve">D15</t>
    </r>
    <r>
      <rPr>
        <sz val="12"/>
        <rFont val="UD デジタル 教科書体 N-R"/>
        <family val="1"/>
        <charset val="128"/>
      </rPr>
      <t xml:space="preserve">,IF(</t>
    </r>
    <r>
      <rPr>
        <sz val="12"/>
        <color rgb="FFFF0000"/>
        <rFont val="UD デジタル 教科書体 N-R"/>
        <family val="1"/>
        <charset val="128"/>
      </rPr>
      <t xml:space="preserve">D4</t>
    </r>
    <r>
      <rPr>
        <sz val="12"/>
        <rFont val="UD デジタル 教科書体 N-R"/>
        <family val="1"/>
        <charset val="128"/>
      </rPr>
      <t xml:space="preserve">&lt;=69,</t>
    </r>
    <r>
      <rPr>
        <sz val="12"/>
        <color rgb="FF0000FF"/>
        <rFont val="UD デジタル 教科書体 N-R"/>
        <family val="1"/>
        <charset val="128"/>
      </rPr>
      <t xml:space="preserve">$D$72</t>
    </r>
    <r>
      <rPr>
        <sz val="12"/>
        <rFont val="UD デジタル 教科書体 N-R"/>
        <family val="1"/>
        <charset val="128"/>
      </rPr>
      <t xml:space="preserve">,</t>
    </r>
    <r>
      <rPr>
        <sz val="12"/>
        <color rgb="FFFF0000"/>
        <rFont val="UD デジタル 教科書体 N-R"/>
        <family val="1"/>
        <charset val="128"/>
      </rPr>
      <t xml:space="preserve">$D$73</t>
    </r>
    <r>
      <rPr>
        <sz val="12"/>
        <rFont val="UD デジタル 教科書体 N-R"/>
        <family val="1"/>
        <charset val="128"/>
      </rPr>
      <t xml:space="preserve">),0)))</t>
    </r>
  </si>
  <si>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=0,0,IF①)</t>
    </r>
  </si>
  <si>
    <t xml:space="preserve">D14（年金集計夫）が0の場合、0とする</t>
  </si>
  <si>
    <t xml:space="preserve">さらにIF①で判定</t>
  </si>
  <si>
    <t xml:space="preserve">IF①=IF(OR②,0,IF③)</t>
  </si>
  <si>
    <t xml:space="preserve">OR②に一致する場合、0とする</t>
  </si>
  <si>
    <t xml:space="preserve">さらにIF③で判定</t>
  </si>
  <si>
    <r>
      <rPr>
        <sz val="12"/>
        <rFont val="UD デジタル 教科書体 N-R"/>
        <family val="1"/>
        <charset val="128"/>
      </rPr>
      <t xml:space="preserve">OR②=OR(</t>
    </r>
    <r>
      <rPr>
        <sz val="12"/>
        <color rgb="FFFF0000"/>
        <rFont val="UD デジタル 教科書体 N-R"/>
        <family val="1"/>
        <charset val="128"/>
      </rPr>
      <t xml:space="preserve">D4</t>
    </r>
    <r>
      <rPr>
        <sz val="12"/>
        <rFont val="UD デジタル 教科書体 N-R"/>
        <family val="1"/>
        <charset val="128"/>
      </rPr>
      <t xml:space="preserve">=0,</t>
    </r>
    <r>
      <rPr>
        <sz val="12"/>
        <color rgb="FFFF00FF"/>
        <rFont val="UD デジタル 教科書体 N-R"/>
        <family val="1"/>
        <charset val="128"/>
      </rPr>
      <t xml:space="preserve">D15</t>
    </r>
    <r>
      <rPr>
        <sz val="12"/>
        <rFont val="UD デジタル 教科書体 N-R"/>
        <family val="1"/>
        <charset val="128"/>
      </rPr>
      <t xml:space="preserve">-</t>
    </r>
    <r>
      <rPr>
        <sz val="12"/>
        <color rgb="FF008000"/>
        <rFont val="UD デジタル 教科書体 N-R"/>
        <family val="1"/>
        <charset val="128"/>
      </rPr>
      <t xml:space="preserve">D18</t>
    </r>
    <r>
      <rPr>
        <sz val="12"/>
        <rFont val="UD デジタル 教科書体 N-R"/>
        <family val="1"/>
        <charset val="128"/>
      </rPr>
      <t xml:space="preserve">&gt;</t>
    </r>
    <r>
      <rPr>
        <sz val="12"/>
        <color rgb="FF000080"/>
        <rFont val="UD デジタル 教科書体 N-R"/>
        <family val="1"/>
        <charset val="128"/>
      </rPr>
      <t xml:space="preserve">$F$72</t>
    </r>
    <r>
      <rPr>
        <sz val="12"/>
        <rFont val="UD デジタル 教科書体 N-R"/>
        <family val="1"/>
        <charset val="128"/>
      </rPr>
      <t xml:space="preserve">)</t>
    </r>
  </si>
  <si>
    <r>
      <rPr>
        <sz val="12"/>
        <rFont val="UD デジタル 教科書体 N-R"/>
        <family val="1"/>
        <charset val="1"/>
      </rPr>
      <t xml:space="preserve">D4（年齢妻）が0か,D15</t>
    </r>
    <r>
      <rPr>
        <sz val="12"/>
        <rFont val="UD デジタル 教科書体 N-R"/>
        <family val="1"/>
        <charset val="128"/>
      </rPr>
      <t xml:space="preserve">（年金集計妻）</t>
    </r>
    <r>
      <rPr>
        <sz val="12"/>
        <rFont val="UD デジタル 教科書体 N-R"/>
        <family val="1"/>
        <charset val="1"/>
      </rPr>
      <t xml:space="preserve">－D18（</t>
    </r>
    <r>
      <rPr>
        <sz val="12"/>
        <rFont val="UD デジタル 教科書体 N-R"/>
        <family val="1"/>
        <charset val="128"/>
      </rPr>
      <t xml:space="preserve">公的年金等控除額妻）</t>
    </r>
    <r>
      <rPr>
        <sz val="12"/>
        <rFont val="UD デジタル 教科書体 N-R"/>
        <family val="1"/>
        <charset val="1"/>
      </rPr>
      <t xml:space="preserve">の値がF72（</t>
    </r>
    <r>
      <rPr>
        <sz val="12"/>
        <rFont val="UD デジタル 教科書体 N-R"/>
        <family val="1"/>
        <charset val="128"/>
      </rPr>
      <t xml:space="preserve">配偶者年間所得金額48万円以下）</t>
    </r>
    <r>
      <rPr>
        <sz val="12"/>
        <rFont val="UD デジタル 教科書体 N-R"/>
        <family val="1"/>
        <charset val="1"/>
      </rPr>
      <t xml:space="preserve">よりも大きい場合</t>
    </r>
  </si>
  <si>
    <t xml:space="preserve">配偶者がいないか、配偶者控除額付与に該当しないか</t>
  </si>
  <si>
    <r>
      <rPr>
        <sz val="12"/>
        <rFont val="UD デジタル 教科書体 N-R"/>
        <family val="1"/>
        <charset val="128"/>
      </rPr>
      <t xml:space="preserve">IF③=IF(</t>
    </r>
    <r>
      <rPr>
        <sz val="12"/>
        <color rgb="FF0000FF"/>
        <rFont val="UD デジタル 教科書体 N-R"/>
        <family val="1"/>
        <charset val="128"/>
      </rPr>
      <t xml:space="preserve">D14</t>
    </r>
    <r>
      <rPr>
        <sz val="12"/>
        <rFont val="UD デジタル 教科書体 N-R"/>
        <family val="1"/>
        <charset val="128"/>
      </rPr>
      <t xml:space="preserve">&gt;=</t>
    </r>
    <r>
      <rPr>
        <sz val="12"/>
        <color rgb="FFFF00FF"/>
        <rFont val="UD デジタル 教科書体 N-R"/>
        <family val="1"/>
        <charset val="128"/>
      </rPr>
      <t xml:space="preserve">D15</t>
    </r>
    <r>
      <rPr>
        <sz val="12"/>
        <rFont val="UD デジタル 教科書体 N-R"/>
        <family val="1"/>
        <charset val="128"/>
      </rPr>
      <t xml:space="preserve">,IF④,0)</t>
    </r>
  </si>
  <si>
    <t xml:space="preserve">D14（年金集計夫）がD15（年金集計妻）より多い場合は、さらにIF④で判定</t>
  </si>
  <si>
    <t xml:space="preserve">D14（年金集計夫）がD15（年金集計妻）より少ない場合は、0とする</t>
  </si>
  <si>
    <r>
      <rPr>
        <sz val="12"/>
        <rFont val="UD デジタル 教科書体 N-R"/>
        <family val="1"/>
        <charset val="128"/>
      </rPr>
      <t xml:space="preserve">IF④=IF(</t>
    </r>
    <r>
      <rPr>
        <sz val="12"/>
        <color rgb="FFFF0000"/>
        <rFont val="UD デジタル 教科書体 N-R"/>
        <family val="1"/>
        <charset val="128"/>
      </rPr>
      <t xml:space="preserve">D4</t>
    </r>
    <r>
      <rPr>
        <sz val="12"/>
        <rFont val="UD デジタル 教科書体 N-R"/>
        <family val="1"/>
        <charset val="128"/>
      </rPr>
      <t xml:space="preserve">&lt;=69,</t>
    </r>
    <r>
      <rPr>
        <sz val="12"/>
        <color rgb="FF0000FF"/>
        <rFont val="UD デジタル 教科書体 N-R"/>
        <family val="1"/>
        <charset val="128"/>
      </rPr>
      <t xml:space="preserve">$D$72</t>
    </r>
    <r>
      <rPr>
        <sz val="12"/>
        <rFont val="UD デジタル 教科書体 N-R"/>
        <family val="1"/>
        <charset val="128"/>
      </rPr>
      <t xml:space="preserve">,</t>
    </r>
    <r>
      <rPr>
        <sz val="12"/>
        <color rgb="FFFF0000"/>
        <rFont val="UD デジタル 教科書体 N-R"/>
        <family val="1"/>
        <charset val="128"/>
      </rPr>
      <t xml:space="preserve">$D$73</t>
    </r>
    <r>
      <rPr>
        <sz val="12"/>
        <rFont val="UD デジタル 教科書体 N-R"/>
        <family val="1"/>
        <charset val="128"/>
      </rPr>
      <t xml:space="preserve">)</t>
    </r>
  </si>
  <si>
    <t xml:space="preserve">D72</t>
  </si>
  <si>
    <r>
      <rPr>
        <sz val="12"/>
        <rFont val="UD デジタル 教科書体 N-R"/>
        <family val="1"/>
        <charset val="1"/>
      </rPr>
      <t xml:space="preserve">D4（年齢妻）が69歳以下の場合はD72（</t>
    </r>
    <r>
      <rPr>
        <sz val="12"/>
        <rFont val="UD デジタル 教科書体 N-R"/>
        <family val="1"/>
        <charset val="128"/>
      </rPr>
      <t xml:space="preserve">70歳未満</t>
    </r>
    <r>
      <rPr>
        <sz val="12"/>
        <rFont val="UD デジタル 教科書体 N-R"/>
        <family val="1"/>
        <charset val="1"/>
      </rPr>
      <t xml:space="preserve">配偶者控除額</t>
    </r>
    <r>
      <rPr>
        <sz val="12"/>
        <rFont val="UD デジタル 教科書体 N-R"/>
        <family val="1"/>
        <charset val="128"/>
      </rPr>
      <t xml:space="preserve">)</t>
    </r>
    <r>
      <rPr>
        <sz val="12"/>
        <rFont val="UD デジタル 教科書体 N-R"/>
        <family val="1"/>
        <charset val="1"/>
      </rPr>
      <t xml:space="preserve">とする</t>
    </r>
  </si>
  <si>
    <t xml:space="preserve">D73</t>
  </si>
  <si>
    <t xml:space="preserve">D4（年齢妻）が70歳以上の場合はD73（70歳以上配偶者控除額)とする</t>
  </si>
  <si>
    <t xml:space="preserve">D20～AS20</t>
  </si>
  <si>
    <r>
      <rPr>
        <sz val="12"/>
        <rFont val="UD デジタル 教科書体 N-R"/>
        <family val="1"/>
        <charset val="1"/>
      </rPr>
      <t xml:space="preserve">D20</t>
    </r>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=0,0,IF(OR(</t>
    </r>
    <r>
      <rPr>
        <sz val="12"/>
        <color rgb="FFFF0000"/>
        <rFont val="UD デジタル 教科書体 N-R"/>
        <family val="1"/>
        <charset val="128"/>
      </rPr>
      <t xml:space="preserve">D3</t>
    </r>
    <r>
      <rPr>
        <sz val="12"/>
        <rFont val="UD デジタル 教科書体 N-R"/>
        <family val="1"/>
        <charset val="128"/>
      </rPr>
      <t xml:space="preserve">=0,</t>
    </r>
    <r>
      <rPr>
        <sz val="12"/>
        <color rgb="FFFF00FF"/>
        <rFont val="UD デジタル 教科書体 N-R"/>
        <family val="1"/>
        <charset val="128"/>
      </rPr>
      <t xml:space="preserve">D14</t>
    </r>
    <r>
      <rPr>
        <sz val="12"/>
        <rFont val="UD デジタル 教科書体 N-R"/>
        <family val="1"/>
        <charset val="128"/>
      </rPr>
      <t xml:space="preserve">-</t>
    </r>
    <r>
      <rPr>
        <sz val="12"/>
        <color rgb="FF008000"/>
        <rFont val="UD デジタル 教科書体 N-R"/>
        <family val="1"/>
        <charset val="128"/>
      </rPr>
      <t xml:space="preserve">D17</t>
    </r>
    <r>
      <rPr>
        <sz val="12"/>
        <rFont val="UD デジタル 教科書体 N-R"/>
        <family val="1"/>
        <charset val="128"/>
      </rPr>
      <t xml:space="preserve">&gt;</t>
    </r>
    <r>
      <rPr>
        <sz val="12"/>
        <color rgb="FF000080"/>
        <rFont val="UD デジタル 教科書体 N-R"/>
        <family val="1"/>
        <charset val="128"/>
      </rPr>
      <t xml:space="preserve">$F$72</t>
    </r>
    <r>
      <rPr>
        <sz val="12"/>
        <rFont val="UD デジタル 教科書体 N-R"/>
        <family val="1"/>
        <charset val="128"/>
      </rPr>
      <t xml:space="preserve">),0,IF(</t>
    </r>
    <r>
      <rPr>
        <sz val="12"/>
        <color rgb="FF0000FF"/>
        <rFont val="UD デジタル 教科書体 N-R"/>
        <family val="1"/>
        <charset val="128"/>
      </rPr>
      <t xml:space="preserve">D15</t>
    </r>
    <r>
      <rPr>
        <sz val="12"/>
        <rFont val="UD デジタル 教科書体 N-R"/>
        <family val="1"/>
        <charset val="128"/>
      </rPr>
      <t xml:space="preserve">&gt;=</t>
    </r>
    <r>
      <rPr>
        <sz val="12"/>
        <color rgb="FFFF00FF"/>
        <rFont val="UD デジタル 教科書体 N-R"/>
        <family val="1"/>
        <charset val="128"/>
      </rPr>
      <t xml:space="preserve">D14</t>
    </r>
    <r>
      <rPr>
        <sz val="12"/>
        <rFont val="UD デジタル 教科書体 N-R"/>
        <family val="1"/>
        <charset val="128"/>
      </rPr>
      <t xml:space="preserve">,IF(</t>
    </r>
    <r>
      <rPr>
        <sz val="12"/>
        <color rgb="FFFF0000"/>
        <rFont val="UD デジタル 教科書体 N-R"/>
        <family val="1"/>
        <charset val="128"/>
      </rPr>
      <t xml:space="preserve">D3</t>
    </r>
    <r>
      <rPr>
        <sz val="12"/>
        <rFont val="UD デジタル 教科書体 N-R"/>
        <family val="1"/>
        <charset val="128"/>
      </rPr>
      <t xml:space="preserve">&lt;=69,</t>
    </r>
    <r>
      <rPr>
        <sz val="12"/>
        <color rgb="FF0000FF"/>
        <rFont val="UD デジタル 教科書体 N-R"/>
        <family val="1"/>
        <charset val="128"/>
      </rPr>
      <t xml:space="preserve">$D$72</t>
    </r>
    <r>
      <rPr>
        <sz val="12"/>
        <rFont val="UD デジタル 教科書体 N-R"/>
        <family val="1"/>
        <charset val="128"/>
      </rPr>
      <t xml:space="preserve">,</t>
    </r>
    <r>
      <rPr>
        <sz val="12"/>
        <color rgb="FFFF0000"/>
        <rFont val="UD デジタル 教科書体 N-R"/>
        <family val="1"/>
        <charset val="128"/>
      </rPr>
      <t xml:space="preserve">$D$73</t>
    </r>
    <r>
      <rPr>
        <sz val="12"/>
        <rFont val="UD デジタル 教科書体 N-R"/>
        <family val="1"/>
        <charset val="128"/>
      </rPr>
      <t xml:space="preserve">),0)))</t>
    </r>
  </si>
  <si>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=0,0,IF①)</t>
    </r>
  </si>
  <si>
    <t xml:space="preserve">D15（年金集計妻）が0の場合、0とする</t>
  </si>
  <si>
    <r>
      <rPr>
        <sz val="12"/>
        <rFont val="UD デジタル 教科書体 N-R"/>
        <family val="1"/>
        <charset val="128"/>
      </rPr>
      <t xml:space="preserve">OR②=OR(</t>
    </r>
    <r>
      <rPr>
        <sz val="12"/>
        <color rgb="FFFF0000"/>
        <rFont val="UD デジタル 教科書体 N-R"/>
        <family val="1"/>
        <charset val="128"/>
      </rPr>
      <t xml:space="preserve">D3</t>
    </r>
    <r>
      <rPr>
        <sz val="12"/>
        <rFont val="UD デジタル 教科書体 N-R"/>
        <family val="1"/>
        <charset val="128"/>
      </rPr>
      <t xml:space="preserve">=0,</t>
    </r>
    <r>
      <rPr>
        <sz val="12"/>
        <color rgb="FFFF00FF"/>
        <rFont val="UD デジタル 教科書体 N-R"/>
        <family val="1"/>
        <charset val="128"/>
      </rPr>
      <t xml:space="preserve">D14</t>
    </r>
    <r>
      <rPr>
        <sz val="12"/>
        <rFont val="UD デジタル 教科書体 N-R"/>
        <family val="1"/>
        <charset val="128"/>
      </rPr>
      <t xml:space="preserve">-</t>
    </r>
    <r>
      <rPr>
        <sz val="12"/>
        <color rgb="FF008000"/>
        <rFont val="UD デジタル 教科書体 N-R"/>
        <family val="1"/>
        <charset val="128"/>
      </rPr>
      <t xml:space="preserve">D17</t>
    </r>
    <r>
      <rPr>
        <sz val="12"/>
        <rFont val="UD デジタル 教科書体 N-R"/>
        <family val="1"/>
        <charset val="128"/>
      </rPr>
      <t xml:space="preserve">&gt;</t>
    </r>
    <r>
      <rPr>
        <sz val="12"/>
        <color rgb="FF000080"/>
        <rFont val="UD デジタル 教科書体 N-R"/>
        <family val="1"/>
        <charset val="128"/>
      </rPr>
      <t xml:space="preserve">$F$72</t>
    </r>
    <r>
      <rPr>
        <sz val="12"/>
        <rFont val="UD デジタル 教科書体 N-R"/>
        <family val="1"/>
        <charset val="128"/>
      </rPr>
      <t xml:space="preserve">)</t>
    </r>
  </si>
  <si>
    <r>
      <rPr>
        <sz val="12"/>
        <rFont val="UD デジタル 教科書体 N-R"/>
        <family val="1"/>
        <charset val="1"/>
      </rPr>
      <t xml:space="preserve">D3（年齢夫）が0か,D14</t>
    </r>
    <r>
      <rPr>
        <sz val="12"/>
        <rFont val="UD デジタル 教科書体 N-R"/>
        <family val="1"/>
        <charset val="128"/>
      </rPr>
      <t xml:space="preserve">（年金集計夫）</t>
    </r>
    <r>
      <rPr>
        <sz val="12"/>
        <rFont val="UD デジタル 教科書体 N-R"/>
        <family val="1"/>
        <charset val="1"/>
      </rPr>
      <t xml:space="preserve">－D17（</t>
    </r>
    <r>
      <rPr>
        <sz val="12"/>
        <rFont val="UD デジタル 教科書体 N-R"/>
        <family val="1"/>
        <charset val="128"/>
      </rPr>
      <t xml:space="preserve">公的年金等控除額夫）</t>
    </r>
    <r>
      <rPr>
        <sz val="12"/>
        <rFont val="UD デジタル 教科書体 N-R"/>
        <family val="1"/>
        <charset val="1"/>
      </rPr>
      <t xml:space="preserve">の値がF72（</t>
    </r>
    <r>
      <rPr>
        <sz val="12"/>
        <rFont val="UD デジタル 教科書体 N-R"/>
        <family val="1"/>
        <charset val="128"/>
      </rPr>
      <t xml:space="preserve">配偶者年間所得金額48万円以下）</t>
    </r>
    <r>
      <rPr>
        <sz val="12"/>
        <rFont val="UD デジタル 教科書体 N-R"/>
        <family val="1"/>
        <charset val="1"/>
      </rPr>
      <t xml:space="preserve">よりも大きい場合</t>
    </r>
  </si>
  <si>
    <r>
      <rPr>
        <sz val="12"/>
        <rFont val="UD デジタル 教科書体 N-R"/>
        <family val="1"/>
        <charset val="128"/>
      </rPr>
      <t xml:space="preserve">IF③=IF(</t>
    </r>
    <r>
      <rPr>
        <sz val="12"/>
        <color rgb="FF0000FF"/>
        <rFont val="UD デジタル 教科書体 N-R"/>
        <family val="1"/>
        <charset val="128"/>
      </rPr>
      <t xml:space="preserve">D15</t>
    </r>
    <r>
      <rPr>
        <sz val="12"/>
        <rFont val="UD デジタル 教科書体 N-R"/>
        <family val="1"/>
        <charset val="128"/>
      </rPr>
      <t xml:space="preserve">&gt;=</t>
    </r>
    <r>
      <rPr>
        <sz val="12"/>
        <color rgb="FFFF00FF"/>
        <rFont val="UD デジタル 教科書体 N-R"/>
        <family val="1"/>
        <charset val="128"/>
      </rPr>
      <t xml:space="preserve">D14</t>
    </r>
    <r>
      <rPr>
        <sz val="12"/>
        <rFont val="UD デジタル 教科書体 N-R"/>
        <family val="1"/>
        <charset val="128"/>
      </rPr>
      <t xml:space="preserve">,IF④,0)</t>
    </r>
  </si>
  <si>
    <t xml:space="preserve">D15（年金集計妻）がD14（年金集計夫）より多い場合は、さらにIF④で判定</t>
  </si>
  <si>
    <t xml:space="preserve">D15（年金集計妻）がD14（年金集計夫）より少ない場合は、0とする</t>
  </si>
  <si>
    <r>
      <rPr>
        <sz val="12"/>
        <rFont val="UD デジタル 教科書体 N-R"/>
        <family val="1"/>
        <charset val="128"/>
      </rPr>
      <t xml:space="preserve">IF④=IF(</t>
    </r>
    <r>
      <rPr>
        <sz val="12"/>
        <color rgb="FFFF0000"/>
        <rFont val="UD デジタル 教科書体 N-R"/>
        <family val="1"/>
        <charset val="128"/>
      </rPr>
      <t xml:space="preserve">D3</t>
    </r>
    <r>
      <rPr>
        <sz val="12"/>
        <rFont val="UD デジタル 教科書体 N-R"/>
        <family val="1"/>
        <charset val="128"/>
      </rPr>
      <t xml:space="preserve">&lt;=69,</t>
    </r>
    <r>
      <rPr>
        <sz val="12"/>
        <color rgb="FF0000FF"/>
        <rFont val="UD デジタル 教科書体 N-R"/>
        <family val="1"/>
        <charset val="128"/>
      </rPr>
      <t xml:space="preserve">$D$72</t>
    </r>
    <r>
      <rPr>
        <sz val="12"/>
        <rFont val="UD デジタル 教科書体 N-R"/>
        <family val="1"/>
        <charset val="128"/>
      </rPr>
      <t xml:space="preserve">,</t>
    </r>
    <r>
      <rPr>
        <sz val="12"/>
        <color rgb="FFFF0000"/>
        <rFont val="UD デジタル 教科書体 N-R"/>
        <family val="1"/>
        <charset val="128"/>
      </rPr>
      <t xml:space="preserve">$D$73</t>
    </r>
    <r>
      <rPr>
        <sz val="12"/>
        <rFont val="UD デジタル 教科書体 N-R"/>
        <family val="1"/>
        <charset val="128"/>
      </rPr>
      <t xml:space="preserve">)</t>
    </r>
  </si>
  <si>
    <r>
      <rPr>
        <sz val="12"/>
        <rFont val="UD デジタル 教科書体 N-R"/>
        <family val="1"/>
        <charset val="1"/>
      </rPr>
      <t xml:space="preserve">D3（年齢夫）が69歳以下の場合はD72（</t>
    </r>
    <r>
      <rPr>
        <sz val="12"/>
        <rFont val="UD デジタル 教科書体 N-R"/>
        <family val="1"/>
        <charset val="128"/>
      </rPr>
      <t xml:space="preserve">70歳未満</t>
    </r>
    <r>
      <rPr>
        <sz val="12"/>
        <rFont val="UD デジタル 教科書体 N-R"/>
        <family val="1"/>
        <charset val="1"/>
      </rPr>
      <t xml:space="preserve">配偶者控除額</t>
    </r>
    <r>
      <rPr>
        <sz val="12"/>
        <rFont val="UD デジタル 教科書体 N-R"/>
        <family val="1"/>
        <charset val="128"/>
      </rPr>
      <t xml:space="preserve">)</t>
    </r>
    <r>
      <rPr>
        <sz val="12"/>
        <rFont val="UD デジタル 教科書体 N-R"/>
        <family val="1"/>
        <charset val="1"/>
      </rPr>
      <t xml:space="preserve">とする</t>
    </r>
  </si>
  <si>
    <t xml:space="preserve">D3（年齢夫）が70歳以上の場合はD73（70歳以上配偶者控除額)とする</t>
  </si>
  <si>
    <t xml:space="preserve">D26～AS26</t>
  </si>
  <si>
    <r>
      <rPr>
        <sz val="12"/>
        <rFont val="UD デジタル 教科書体 N-R"/>
        <family val="1"/>
        <charset val="1"/>
      </rPr>
      <t xml:space="preserve">D26</t>
    </r>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=0,0,IF(</t>
    </r>
    <r>
      <rPr>
        <sz val="12"/>
        <color rgb="FFFF0000"/>
        <rFont val="UD デジタル 教科書体 N-R"/>
        <family val="1"/>
        <charset val="128"/>
      </rPr>
      <t xml:space="preserve">D15</t>
    </r>
    <r>
      <rPr>
        <sz val="12"/>
        <rFont val="UD デジタル 教科書体 N-R"/>
        <family val="1"/>
        <charset val="128"/>
      </rPr>
      <t xml:space="preserve">=0,SUM(</t>
    </r>
    <r>
      <rPr>
        <sz val="12"/>
        <color rgb="FFFF00FF"/>
        <rFont val="UD デジタル 教科書体 N-R"/>
        <family val="1"/>
        <charset val="128"/>
      </rPr>
      <t xml:space="preserve">D17:D25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&gt;</t>
    </r>
    <r>
      <rPr>
        <sz val="12"/>
        <color rgb="FFFF0000"/>
        <rFont val="UD デジタル 教科書体 N-R"/>
        <family val="1"/>
        <charset val="128"/>
      </rPr>
      <t xml:space="preserve">D15</t>
    </r>
    <r>
      <rPr>
        <sz val="12"/>
        <rFont val="UD デジタル 教科書体 N-R"/>
        <family val="1"/>
        <charset val="128"/>
      </rPr>
      <t xml:space="preserve">,</t>
    </r>
    <r>
      <rPr>
        <sz val="12"/>
        <color rgb="FF800080"/>
        <rFont val="UD デジタル 教科書体 N-R"/>
        <family val="1"/>
        <charset val="128"/>
      </rPr>
      <t xml:space="preserve">D17</t>
    </r>
    <r>
      <rPr>
        <sz val="12"/>
        <rFont val="UD デジタル 教科書体 N-R"/>
        <family val="1"/>
        <charset val="128"/>
      </rPr>
      <t xml:space="preserve">+SUM(</t>
    </r>
    <r>
      <rPr>
        <sz val="12"/>
        <color rgb="FF808000"/>
        <rFont val="UD デジタル 教科書体 N-R"/>
        <family val="1"/>
        <charset val="128"/>
      </rPr>
      <t xml:space="preserve">D19:D25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r>
      <rPr>
        <sz val="12"/>
        <color rgb="FF800080"/>
        <rFont val="UD デジタル 教科書体 N-R"/>
        <family val="1"/>
        <charset val="128"/>
      </rPr>
      <t xml:space="preserve">D17</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</si>
  <si>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=0,0,IF①,IF②)</t>
    </r>
  </si>
  <si>
    <r>
      <rPr>
        <sz val="12"/>
        <rFont val="UD デジタル 教科書体 N-R"/>
        <family val="1"/>
        <charset val="128"/>
      </rPr>
      <t xml:space="preserve">IF①=IF(</t>
    </r>
    <r>
      <rPr>
        <sz val="12"/>
        <color rgb="FFFF0000"/>
        <rFont val="UD デジタル 教科書体 N-R"/>
        <family val="1"/>
        <charset val="128"/>
      </rPr>
      <t xml:space="preserve">D15</t>
    </r>
    <r>
      <rPr>
        <sz val="12"/>
        <rFont val="UD デジタル 教科書体 N-R"/>
        <family val="1"/>
        <charset val="128"/>
      </rPr>
      <t xml:space="preserve">=0,SUM(</t>
    </r>
    <r>
      <rPr>
        <sz val="12"/>
        <color rgb="FFFF00FF"/>
        <rFont val="UD デジタル 教科書体 N-R"/>
        <family val="1"/>
        <charset val="128"/>
      </rPr>
      <t xml:space="preserve">D17:D25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,IF②</t>
    </r>
  </si>
  <si>
    <r>
      <rPr>
        <sz val="12"/>
        <rFont val="UD デジタル 教科書体 N-R"/>
        <family val="1"/>
        <charset val="1"/>
      </rPr>
      <t xml:space="preserve">D15（年金集計妻）が0の場合、D17（</t>
    </r>
    <r>
      <rPr>
        <sz val="12"/>
        <rFont val="UD デジタル 教科書体 N-R"/>
        <family val="1"/>
        <charset val="128"/>
      </rPr>
      <t xml:space="preserve">公的年金等控除額夫）</t>
    </r>
    <r>
      <rPr>
        <sz val="12"/>
        <rFont val="UD デジタル 教科書体 N-R"/>
        <family val="1"/>
        <charset val="1"/>
      </rPr>
      <t xml:space="preserve">からD25（</t>
    </r>
    <r>
      <rPr>
        <sz val="12"/>
        <rFont val="UD デジタル 教科書体 N-R"/>
        <family val="1"/>
        <charset val="128"/>
      </rPr>
      <t xml:space="preserve">国民年金支払額妻）</t>
    </r>
    <r>
      <rPr>
        <sz val="12"/>
        <rFont val="UD デジタル 教科書体 N-R"/>
        <family val="1"/>
        <charset val="1"/>
      </rPr>
      <t xml:space="preserve">までをを足した値にさらにD70（</t>
    </r>
    <r>
      <rPr>
        <sz val="12"/>
        <rFont val="UD デジタル 教科書体 N-R"/>
        <family val="1"/>
        <charset val="128"/>
      </rPr>
      <t xml:space="preserve">基礎控除額）</t>
    </r>
    <r>
      <rPr>
        <sz val="12"/>
        <rFont val="UD デジタル 教科書体 N-R"/>
        <family val="1"/>
        <charset val="1"/>
      </rPr>
      <t xml:space="preserve">を足した値とする</t>
    </r>
  </si>
  <si>
    <r>
      <rPr>
        <sz val="12"/>
        <rFont val="UD デジタル 教科書体 N-R"/>
        <family val="1"/>
        <charset val="128"/>
      </rPr>
      <t xml:space="preserve">IF②=IF(</t>
    </r>
    <r>
      <rPr>
        <sz val="12"/>
        <color rgb="FF0000FF"/>
        <rFont val="UD デジタル 教科書体 N-R"/>
        <family val="1"/>
        <charset val="128"/>
      </rPr>
      <t xml:space="preserve">D14</t>
    </r>
    <r>
      <rPr>
        <sz val="12"/>
        <rFont val="UD デジタル 教科書体 N-R"/>
        <family val="1"/>
        <charset val="128"/>
      </rPr>
      <t xml:space="preserve">&gt;</t>
    </r>
    <r>
      <rPr>
        <sz val="12"/>
        <color rgb="FFFF0000"/>
        <rFont val="UD デジタル 教科書体 N-R"/>
        <family val="1"/>
        <charset val="128"/>
      </rPr>
      <t xml:space="preserve">D15</t>
    </r>
    <r>
      <rPr>
        <sz val="12"/>
        <rFont val="UD デジタル 教科書体 N-R"/>
        <family val="1"/>
        <charset val="128"/>
      </rPr>
      <t xml:space="preserve">,</t>
    </r>
    <r>
      <rPr>
        <sz val="12"/>
        <color rgb="FF800080"/>
        <rFont val="UD デジタル 教科書体 N-R"/>
        <family val="1"/>
        <charset val="128"/>
      </rPr>
      <t xml:space="preserve">D17</t>
    </r>
    <r>
      <rPr>
        <sz val="12"/>
        <rFont val="UD デジタル 教科書体 N-R"/>
        <family val="1"/>
        <charset val="128"/>
      </rPr>
      <t xml:space="preserve">+SUM(</t>
    </r>
    <r>
      <rPr>
        <sz val="12"/>
        <color rgb="FF808000"/>
        <rFont val="UD デジタル 教科書体 N-R"/>
        <family val="1"/>
        <charset val="128"/>
      </rPr>
      <t xml:space="preserve">D19:D25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r>
      <rPr>
        <sz val="12"/>
        <color rgb="FF800080"/>
        <rFont val="UD デジタル 教科書体 N-R"/>
        <family val="1"/>
        <charset val="128"/>
      </rPr>
      <t xml:space="preserve">D17</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</si>
  <si>
    <r>
      <rPr>
        <sz val="12"/>
        <rFont val="UD デジタル 教科書体 N-R"/>
        <family val="1"/>
        <charset val="1"/>
      </rPr>
      <t xml:space="preserve">D14（年金集計夫）がD15</t>
    </r>
    <r>
      <rPr>
        <sz val="12"/>
        <rFont val="UD デジタル 教科書体 N-R"/>
        <family val="1"/>
        <charset val="128"/>
      </rPr>
      <t xml:space="preserve">（年金集計妻）</t>
    </r>
    <r>
      <rPr>
        <sz val="12"/>
        <rFont val="UD デジタル 教科書体 N-R"/>
        <family val="1"/>
        <charset val="1"/>
      </rPr>
      <t xml:space="preserve">より多い場合、D17</t>
    </r>
    <r>
      <rPr>
        <sz val="12"/>
        <rFont val="UD デジタル 教科書体 N-R"/>
        <family val="1"/>
        <charset val="128"/>
      </rPr>
      <t xml:space="preserve">（公的年金等控除額夫）</t>
    </r>
    <r>
      <rPr>
        <sz val="12"/>
        <rFont val="UD デジタル 教科書体 N-R"/>
        <family val="1"/>
        <charset val="1"/>
      </rPr>
      <t xml:space="preserve">の値とD19（</t>
    </r>
    <r>
      <rPr>
        <sz val="12"/>
        <rFont val="UD デジタル 教科書体 N-R"/>
        <family val="1"/>
        <charset val="128"/>
      </rPr>
      <t xml:space="preserve">配偶者控除額夫）</t>
    </r>
    <r>
      <rPr>
        <sz val="12"/>
        <rFont val="UD デジタル 教科書体 N-R"/>
        <family val="1"/>
        <charset val="1"/>
      </rPr>
      <t xml:space="preserve">からD25</t>
    </r>
    <r>
      <rPr>
        <sz val="12"/>
        <rFont val="UD デジタル 教科書体 N-R"/>
        <family val="1"/>
        <charset val="128"/>
      </rPr>
      <t xml:space="preserve">（国民年金支払額妻）</t>
    </r>
    <r>
      <rPr>
        <sz val="12"/>
        <rFont val="UD デジタル 教科書体 N-R"/>
        <family val="1"/>
        <charset val="1"/>
      </rPr>
      <t xml:space="preserve">までを足した値にさらにD70</t>
    </r>
    <r>
      <rPr>
        <sz val="12"/>
        <rFont val="UD デジタル 教科書体 N-R"/>
        <family val="1"/>
        <charset val="128"/>
      </rPr>
      <t xml:space="preserve">（基礎控除額）</t>
    </r>
    <r>
      <rPr>
        <sz val="12"/>
        <rFont val="UD デジタル 教科書体 N-R"/>
        <family val="1"/>
        <charset val="1"/>
      </rPr>
      <t xml:space="preserve">を足した値とする</t>
    </r>
  </si>
  <si>
    <r>
      <rPr>
        <sz val="12"/>
        <rFont val="UD デジタル 教科書体 N-R"/>
        <family val="1"/>
        <charset val="1"/>
      </rPr>
      <t xml:space="preserve">D17</t>
    </r>
    <r>
      <rPr>
        <sz val="12"/>
        <rFont val="UD デジタル 教科書体 N-R"/>
        <family val="1"/>
        <charset val="128"/>
      </rPr>
      <t xml:space="preserve">（公的年金等控除額夫）</t>
    </r>
    <r>
      <rPr>
        <sz val="12"/>
        <rFont val="UD デジタル 教科書体 N-R"/>
        <family val="1"/>
        <charset val="1"/>
      </rPr>
      <t xml:space="preserve">と</t>
    </r>
    <r>
      <rPr>
        <sz val="12"/>
        <rFont val="UD デジタル 教科書体 N-R"/>
        <family val="1"/>
        <charset val="128"/>
      </rPr>
      <t xml:space="preserve">D70（基礎控除額）を足した値とする</t>
    </r>
  </si>
  <si>
    <t xml:space="preserve">D27～AS27</t>
  </si>
  <si>
    <r>
      <rPr>
        <sz val="12"/>
        <rFont val="UD デジタル 教科書体 N-R"/>
        <family val="1"/>
        <charset val="1"/>
      </rPr>
      <t xml:space="preserve">D27</t>
    </r>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=0,0,IF(</t>
    </r>
    <r>
      <rPr>
        <sz val="12"/>
        <color rgb="FFFF0000"/>
        <rFont val="UD デジタル 教科書体 N-R"/>
        <family val="1"/>
        <charset val="128"/>
      </rPr>
      <t xml:space="preserve">D14</t>
    </r>
    <r>
      <rPr>
        <sz val="12"/>
        <rFont val="UD デジタル 教科書体 N-R"/>
        <family val="1"/>
        <charset val="128"/>
      </rPr>
      <t xml:space="preserve">=0,SUM(</t>
    </r>
    <r>
      <rPr>
        <sz val="12"/>
        <color rgb="FFFF00FF"/>
        <rFont val="UD デジタル 教科書体 N-R"/>
        <family val="1"/>
        <charset val="128"/>
      </rPr>
      <t xml:space="preserve">D17:D25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&gt;</t>
    </r>
    <r>
      <rPr>
        <sz val="12"/>
        <color rgb="FFFF0000"/>
        <rFont val="UD デジタル 教科書体 N-R"/>
        <family val="1"/>
        <charset val="128"/>
      </rPr>
      <t xml:space="preserve">D14</t>
    </r>
    <r>
      <rPr>
        <sz val="12"/>
        <rFont val="UD デジタル 教科書体 N-R"/>
        <family val="1"/>
        <charset val="128"/>
      </rPr>
      <t xml:space="preserve">,</t>
    </r>
    <r>
      <rPr>
        <sz val="12"/>
        <color rgb="FF800080"/>
        <rFont val="UD デジタル 教科書体 N-R"/>
        <family val="1"/>
        <charset val="128"/>
      </rPr>
      <t xml:space="preserve">D18</t>
    </r>
    <r>
      <rPr>
        <sz val="12"/>
        <rFont val="UD デジタル 教科書体 N-R"/>
        <family val="1"/>
        <charset val="128"/>
      </rPr>
      <t xml:space="preserve">+SUM(</t>
    </r>
    <r>
      <rPr>
        <sz val="12"/>
        <color rgb="FF808000"/>
        <rFont val="UD デジタル 教科書体 N-R"/>
        <family val="1"/>
        <charset val="128"/>
      </rPr>
      <t xml:space="preserve">D19:D25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r>
      <rPr>
        <sz val="12"/>
        <color rgb="FF800080"/>
        <rFont val="UD デジタル 教科書体 N-R"/>
        <family val="1"/>
        <charset val="128"/>
      </rPr>
      <t xml:space="preserve">D18</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</si>
  <si>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=0,0,IF①,IF②)</t>
    </r>
  </si>
  <si>
    <r>
      <rPr>
        <sz val="12"/>
        <rFont val="UD デジタル 教科書体 N-R"/>
        <family val="1"/>
        <charset val="128"/>
      </rPr>
      <t xml:space="preserve">IF①=IF(</t>
    </r>
    <r>
      <rPr>
        <sz val="12"/>
        <color rgb="FFFF0000"/>
        <rFont val="UD デジタル 教科書体 N-R"/>
        <family val="1"/>
        <charset val="128"/>
      </rPr>
      <t xml:space="preserve">D14</t>
    </r>
    <r>
      <rPr>
        <sz val="12"/>
        <rFont val="UD デジタル 教科書体 N-R"/>
        <family val="1"/>
        <charset val="128"/>
      </rPr>
      <t xml:space="preserve">=0,SUM(</t>
    </r>
    <r>
      <rPr>
        <sz val="12"/>
        <color rgb="FFFF00FF"/>
        <rFont val="UD デジタル 教科書体 N-R"/>
        <family val="1"/>
        <charset val="128"/>
      </rPr>
      <t xml:space="preserve">D18:D25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,IF②</t>
    </r>
  </si>
  <si>
    <r>
      <rPr>
        <sz val="12"/>
        <rFont val="UD デジタル 教科書体 N-R"/>
        <family val="1"/>
        <charset val="1"/>
      </rPr>
      <t xml:space="preserve">D14（年金集計夫）が0の場合、D18（</t>
    </r>
    <r>
      <rPr>
        <sz val="12"/>
        <rFont val="UD デジタル 教科書体 N-R"/>
        <family val="1"/>
        <charset val="128"/>
      </rPr>
      <t xml:space="preserve">公的年金等控除額夫）</t>
    </r>
    <r>
      <rPr>
        <sz val="12"/>
        <rFont val="UD デジタル 教科書体 N-R"/>
        <family val="1"/>
        <charset val="1"/>
      </rPr>
      <t xml:space="preserve">からD25（</t>
    </r>
    <r>
      <rPr>
        <sz val="12"/>
        <rFont val="UD デジタル 教科書体 N-R"/>
        <family val="1"/>
        <charset val="128"/>
      </rPr>
      <t xml:space="preserve">国民年金支払額妻）</t>
    </r>
    <r>
      <rPr>
        <sz val="12"/>
        <rFont val="UD デジタル 教科書体 N-R"/>
        <family val="1"/>
        <charset val="1"/>
      </rPr>
      <t xml:space="preserve">までをを足した値にさらにD70（</t>
    </r>
    <r>
      <rPr>
        <sz val="12"/>
        <rFont val="UD デジタル 教科書体 N-R"/>
        <family val="1"/>
        <charset val="128"/>
      </rPr>
      <t xml:space="preserve">基礎控除額）</t>
    </r>
    <r>
      <rPr>
        <sz val="12"/>
        <rFont val="UD デジタル 教科書体 N-R"/>
        <family val="1"/>
        <charset val="1"/>
      </rPr>
      <t xml:space="preserve">を足した値とする</t>
    </r>
  </si>
  <si>
    <r>
      <rPr>
        <sz val="12"/>
        <rFont val="UD デジタル 教科書体 N-R"/>
        <family val="1"/>
        <charset val="128"/>
      </rPr>
      <t xml:space="preserve">IF②=IF(</t>
    </r>
    <r>
      <rPr>
        <sz val="12"/>
        <color rgb="FF0000FF"/>
        <rFont val="UD デジタル 教科書体 N-R"/>
        <family val="1"/>
        <charset val="128"/>
      </rPr>
      <t xml:space="preserve">D15</t>
    </r>
    <r>
      <rPr>
        <sz val="12"/>
        <rFont val="UD デジタル 教科書体 N-R"/>
        <family val="1"/>
        <charset val="128"/>
      </rPr>
      <t xml:space="preserve">&gt;</t>
    </r>
    <r>
      <rPr>
        <sz val="12"/>
        <color rgb="FFFF0000"/>
        <rFont val="UD デジタル 教科書体 N-R"/>
        <family val="1"/>
        <charset val="128"/>
      </rPr>
      <t xml:space="preserve">D14</t>
    </r>
    <r>
      <rPr>
        <sz val="12"/>
        <rFont val="UD デジタル 教科書体 N-R"/>
        <family val="1"/>
        <charset val="128"/>
      </rPr>
      <t xml:space="preserve">,</t>
    </r>
    <r>
      <rPr>
        <sz val="12"/>
        <color rgb="FF800080"/>
        <rFont val="UD デジタル 教科書体 N-R"/>
        <family val="1"/>
        <charset val="128"/>
      </rPr>
      <t xml:space="preserve">D18</t>
    </r>
    <r>
      <rPr>
        <sz val="12"/>
        <rFont val="UD デジタル 教科書体 N-R"/>
        <family val="1"/>
        <charset val="128"/>
      </rPr>
      <t xml:space="preserve">+SUM(</t>
    </r>
    <r>
      <rPr>
        <sz val="12"/>
        <color rgb="FF808000"/>
        <rFont val="UD デジタル 教科書体 N-R"/>
        <family val="1"/>
        <charset val="128"/>
      </rPr>
      <t xml:space="preserve">D19:D25</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r>
      <rPr>
        <sz val="12"/>
        <color rgb="FF800080"/>
        <rFont val="UD デジタル 教科書体 N-R"/>
        <family val="1"/>
        <charset val="128"/>
      </rPr>
      <t xml:space="preserve">D18</t>
    </r>
    <r>
      <rPr>
        <sz val="12"/>
        <rFont val="UD デジタル 教科書体 N-R"/>
        <family val="1"/>
        <charset val="128"/>
      </rPr>
      <t xml:space="preserve">+</t>
    </r>
    <r>
      <rPr>
        <sz val="12"/>
        <color rgb="FF008000"/>
        <rFont val="UD デジタル 教科書体 N-R"/>
        <family val="1"/>
        <charset val="128"/>
      </rPr>
      <t xml:space="preserve">$D$70</t>
    </r>
    <r>
      <rPr>
        <sz val="12"/>
        <rFont val="UD デジタル 教科書体 N-R"/>
        <family val="1"/>
        <charset val="128"/>
      </rPr>
      <t xml:space="preserve">)</t>
    </r>
  </si>
  <si>
    <r>
      <rPr>
        <sz val="12"/>
        <rFont val="UD デジタル 教科書体 N-R"/>
        <family val="1"/>
        <charset val="1"/>
      </rPr>
      <t xml:space="preserve">D15（年金集計妻）がD14</t>
    </r>
    <r>
      <rPr>
        <sz val="12"/>
        <rFont val="UD デジタル 教科書体 N-R"/>
        <family val="1"/>
        <charset val="128"/>
      </rPr>
      <t xml:space="preserve">（年金集計夫）</t>
    </r>
    <r>
      <rPr>
        <sz val="12"/>
        <rFont val="UD デジタル 教科書体 N-R"/>
        <family val="1"/>
        <charset val="1"/>
      </rPr>
      <t xml:space="preserve">より多い場合、D18</t>
    </r>
    <r>
      <rPr>
        <sz val="12"/>
        <rFont val="UD デジタル 教科書体 N-R"/>
        <family val="1"/>
        <charset val="128"/>
      </rPr>
      <t xml:space="preserve">（公的年金等控除額妻）</t>
    </r>
    <r>
      <rPr>
        <sz val="12"/>
        <rFont val="UD デジタル 教科書体 N-R"/>
        <family val="1"/>
        <charset val="1"/>
      </rPr>
      <t xml:space="preserve">の値とD19（</t>
    </r>
    <r>
      <rPr>
        <sz val="12"/>
        <rFont val="UD デジタル 教科書体 N-R"/>
        <family val="1"/>
        <charset val="128"/>
      </rPr>
      <t xml:space="preserve">配偶者控除額夫）</t>
    </r>
    <r>
      <rPr>
        <sz val="12"/>
        <rFont val="UD デジタル 教科書体 N-R"/>
        <family val="1"/>
        <charset val="1"/>
      </rPr>
      <t xml:space="preserve">からD25</t>
    </r>
    <r>
      <rPr>
        <sz val="12"/>
        <rFont val="UD デジタル 教科書体 N-R"/>
        <family val="1"/>
        <charset val="128"/>
      </rPr>
      <t xml:space="preserve">（国民年金支払額妻）</t>
    </r>
    <r>
      <rPr>
        <sz val="12"/>
        <rFont val="UD デジタル 教科書体 N-R"/>
        <family val="1"/>
        <charset val="1"/>
      </rPr>
      <t xml:space="preserve">までを足した値にさらにD70</t>
    </r>
    <r>
      <rPr>
        <sz val="12"/>
        <rFont val="UD デジタル 教科書体 N-R"/>
        <family val="1"/>
        <charset val="128"/>
      </rPr>
      <t xml:space="preserve">（基礎控除額）</t>
    </r>
    <r>
      <rPr>
        <sz val="12"/>
        <rFont val="UD デジタル 教科書体 N-R"/>
        <family val="1"/>
        <charset val="1"/>
      </rPr>
      <t xml:space="preserve">を足した値とする</t>
    </r>
  </si>
  <si>
    <r>
      <rPr>
        <sz val="12"/>
        <rFont val="UD デジタル 教科書体 N-R"/>
        <family val="1"/>
        <charset val="1"/>
      </rPr>
      <t xml:space="preserve">D18</t>
    </r>
    <r>
      <rPr>
        <sz val="12"/>
        <rFont val="UD デジタル 教科書体 N-R"/>
        <family val="1"/>
        <charset val="128"/>
      </rPr>
      <t xml:space="preserve">（公的年金等控除額妻）</t>
    </r>
    <r>
      <rPr>
        <sz val="12"/>
        <rFont val="UD デジタル 教科書体 N-R"/>
        <family val="1"/>
        <charset val="1"/>
      </rPr>
      <t xml:space="preserve">と</t>
    </r>
    <r>
      <rPr>
        <sz val="12"/>
        <rFont val="UD デジタル 教科書体 N-R"/>
        <family val="1"/>
        <charset val="128"/>
      </rPr>
      <t xml:space="preserve">D70（基礎控除額）を足した値とする</t>
    </r>
  </si>
  <si>
    <t xml:space="preserve">D28～AS28</t>
  </si>
  <si>
    <r>
      <rPr>
        <sz val="12"/>
        <rFont val="UD デジタル 教科書体 N-R"/>
        <family val="1"/>
        <charset val="1"/>
      </rPr>
      <t xml:space="preserve">D28</t>
    </r>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D26</t>
    </r>
    <r>
      <rPr>
        <sz val="12"/>
        <rFont val="UD デジタル 教科書体 N-R"/>
        <family val="1"/>
        <charset val="128"/>
      </rPr>
      <t xml:space="preserve">&lt;=0,0,</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D26</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</si>
  <si>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D26</t>
    </r>
    <r>
      <rPr>
        <sz val="12"/>
        <rFont val="UD デジタル 教科書体 N-R"/>
        <family val="1"/>
        <charset val="128"/>
      </rPr>
      <t xml:space="preserve">&lt;=0,0,</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D26</t>
    </r>
    <r>
      <rPr>
        <sz val="12"/>
        <rFont val="UD デジタル 教科書体 N-R"/>
        <family val="1"/>
        <charset val="128"/>
      </rPr>
      <t xml:space="preserve">)</t>
    </r>
  </si>
  <si>
    <r>
      <rPr>
        <sz val="12"/>
        <rFont val="UD デジタル 教科書体 N-R"/>
        <family val="1"/>
        <charset val="1"/>
      </rPr>
      <t xml:space="preserve">D14</t>
    </r>
    <r>
      <rPr>
        <sz val="12"/>
        <rFont val="UD デジタル 教科書体 N-R"/>
        <family val="1"/>
        <charset val="128"/>
      </rPr>
      <t xml:space="preserve">（年金集計夫）</t>
    </r>
    <r>
      <rPr>
        <sz val="12"/>
        <rFont val="UD デジタル 教科書体 N-R"/>
        <family val="1"/>
        <charset val="1"/>
      </rPr>
      <t xml:space="preserve">からD26（</t>
    </r>
    <r>
      <rPr>
        <sz val="12"/>
        <rFont val="UD デジタル 教科書体 N-R"/>
        <family val="1"/>
        <charset val="128"/>
      </rPr>
      <t xml:space="preserve">控除額計夫）</t>
    </r>
    <r>
      <rPr>
        <sz val="12"/>
        <rFont val="UD デジタル 教科書体 N-R"/>
        <family val="1"/>
        <charset val="1"/>
      </rPr>
      <t xml:space="preserve">を引いた値が0以下の場合0とする</t>
    </r>
  </si>
  <si>
    <r>
      <rPr>
        <sz val="12"/>
        <rFont val="UD デジタル 教科書体 N-R"/>
        <family val="1"/>
        <charset val="128"/>
      </rPr>
      <t xml:space="preserve">D14（年金集計夫）からD26（控除額計夫）</t>
    </r>
    <r>
      <rPr>
        <sz val="12"/>
        <rFont val="UD デジタル 教科書体 N-R"/>
        <family val="1"/>
        <charset val="1"/>
      </rPr>
      <t xml:space="preserve">を引いた値が0より大きい場合は、D14－D26の値とする</t>
    </r>
  </si>
  <si>
    <t xml:space="preserve">D29～AS29</t>
  </si>
  <si>
    <r>
      <rPr>
        <sz val="12"/>
        <rFont val="UD デジタル 教科書体 N-R"/>
        <family val="1"/>
        <charset val="1"/>
      </rPr>
      <t xml:space="preserve">D29</t>
    </r>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D27</t>
    </r>
    <r>
      <rPr>
        <sz val="12"/>
        <rFont val="UD デジタル 教科書体 N-R"/>
        <family val="1"/>
        <charset val="128"/>
      </rPr>
      <t xml:space="preserve">&lt;=0,0,</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D27</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</si>
  <si>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D27</t>
    </r>
    <r>
      <rPr>
        <sz val="12"/>
        <rFont val="UD デジタル 教科書体 N-R"/>
        <family val="1"/>
        <charset val="128"/>
      </rPr>
      <t xml:space="preserve">&lt;=0,0,</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D27</t>
    </r>
    <r>
      <rPr>
        <sz val="12"/>
        <rFont val="UD デジタル 教科書体 N-R"/>
        <family val="1"/>
        <charset val="128"/>
      </rPr>
      <t xml:space="preserve">)</t>
    </r>
  </si>
  <si>
    <r>
      <rPr>
        <sz val="12"/>
        <rFont val="UD デジタル 教科書体 N-R"/>
        <family val="1"/>
        <charset val="1"/>
      </rPr>
      <t xml:space="preserve">D15</t>
    </r>
    <r>
      <rPr>
        <sz val="12"/>
        <rFont val="UD デジタル 教科書体 N-R"/>
        <family val="1"/>
        <charset val="128"/>
      </rPr>
      <t xml:space="preserve">（年金集計妻）</t>
    </r>
    <r>
      <rPr>
        <sz val="12"/>
        <rFont val="UD デジタル 教科書体 N-R"/>
        <family val="1"/>
        <charset val="1"/>
      </rPr>
      <t xml:space="preserve">からD27（</t>
    </r>
    <r>
      <rPr>
        <sz val="12"/>
        <rFont val="UD デジタル 教科書体 N-R"/>
        <family val="1"/>
        <charset val="128"/>
      </rPr>
      <t xml:space="preserve">控除額計妻）</t>
    </r>
    <r>
      <rPr>
        <sz val="12"/>
        <rFont val="UD デジタル 教科書体 N-R"/>
        <family val="1"/>
        <charset val="1"/>
      </rPr>
      <t xml:space="preserve">を引いた値が0以下の場合0とする</t>
    </r>
  </si>
  <si>
    <r>
      <rPr>
        <sz val="12"/>
        <rFont val="UD デジタル 教科書体 N-R"/>
        <family val="1"/>
        <charset val="128"/>
      </rPr>
      <t xml:space="preserve">D15（年金集計妻）からD27（控除額計妻）</t>
    </r>
    <r>
      <rPr>
        <sz val="12"/>
        <rFont val="UD デジタル 教科書体 N-R"/>
        <family val="1"/>
        <charset val="1"/>
      </rPr>
      <t xml:space="preserve">を引いた値が0より大きい場合は、D15－D27の値とする</t>
    </r>
  </si>
  <si>
    <t xml:space="preserve">D30～AS30</t>
  </si>
  <si>
    <r>
      <rPr>
        <sz val="12"/>
        <rFont val="UD デジタル 教科書体 N-R"/>
        <family val="1"/>
        <charset val="1"/>
      </rPr>
      <t xml:space="preserve">D30</t>
    </r>
    <r>
      <rPr>
        <sz val="12"/>
        <rFont val="UD デジタル 教科書体 N-R"/>
        <family val="1"/>
        <charset val="128"/>
      </rPr>
      <t xml:space="preserve">=IF(D1&gt;=$F$81+1,1,1+$I$81)</t>
    </r>
  </si>
  <si>
    <t xml:space="preserve">IF(D1&gt;=$F$81+1,1,1+$I$81)</t>
  </si>
  <si>
    <t xml:space="preserve">復興特別所得税率無し</t>
  </si>
  <si>
    <t xml:space="preserve">令和19年12月31日までしか課税しないようにしている</t>
  </si>
  <si>
    <t xml:space="preserve">D1（列暦年）がF81（復興特別所得税終了日）＋1より後の場合、I81（復興特別所得税率）の値とする</t>
  </si>
  <si>
    <t xml:space="preserve">D31～AS31</t>
  </si>
  <si>
    <r>
      <rPr>
        <sz val="12"/>
        <rFont val="UD デジタル 教科書体 N-R"/>
        <family val="1"/>
        <charset val="1"/>
      </rPr>
      <t xml:space="preserve">D31</t>
    </r>
    <r>
      <rPr>
        <sz val="12"/>
        <rFont val="UD デジタル 教科書体 N-R"/>
        <family val="1"/>
        <charset val="128"/>
      </rPr>
      <t xml:space="preserve">=ROUNDUP(IF(</t>
    </r>
    <r>
      <rPr>
        <sz val="12"/>
        <color rgb="FF0000FF"/>
        <rFont val="UD デジタル 教科書体 N-R"/>
        <family val="1"/>
        <charset val="128"/>
      </rPr>
      <t xml:space="preserve">D28</t>
    </r>
    <r>
      <rPr>
        <sz val="12"/>
        <rFont val="UD デジタル 教科書体 N-R"/>
        <family val="1"/>
        <charset val="128"/>
      </rPr>
      <t xml:space="preserve">&lt;</t>
    </r>
    <r>
      <rPr>
        <sz val="12"/>
        <color rgb="FFFF0000"/>
        <rFont val="UD デジタル 教科書体 N-R"/>
        <family val="1"/>
        <charset val="128"/>
      </rPr>
      <t xml:space="preserve">$F$75</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008000"/>
        <rFont val="UD デジタル 教科書体 N-R"/>
        <family val="1"/>
        <charset val="128"/>
      </rPr>
      <t xml:space="preserve">$I$75</t>
    </r>
    <r>
      <rPr>
        <sz val="12"/>
        <rFont val="UD デジタル 教科書体 N-R"/>
        <family val="1"/>
        <charset val="128"/>
      </rPr>
      <t xml:space="preserve">,IF(</t>
    </r>
    <r>
      <rPr>
        <sz val="12"/>
        <color rgb="FF0000FF"/>
        <rFont val="UD デジタル 教科書体 N-R"/>
        <family val="1"/>
        <charset val="128"/>
      </rPr>
      <t xml:space="preserve">D28</t>
    </r>
    <r>
      <rPr>
        <sz val="12"/>
        <rFont val="UD デジタル 教科書体 N-R"/>
        <family val="1"/>
        <charset val="128"/>
      </rPr>
      <t xml:space="preserve">&lt;</t>
    </r>
    <r>
      <rPr>
        <sz val="12"/>
        <color rgb="FF800000"/>
        <rFont val="UD デジタル 教科書体 N-R"/>
        <family val="1"/>
        <charset val="128"/>
      </rPr>
      <t xml:space="preserve">$F$76</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808000"/>
        <rFont val="UD デジタル 教科書体 N-R"/>
        <family val="1"/>
        <charset val="128"/>
      </rPr>
      <t xml:space="preserve">$I$76</t>
    </r>
    <r>
      <rPr>
        <sz val="12"/>
        <rFont val="UD デジタル 教科書体 N-R"/>
        <family val="1"/>
        <charset val="128"/>
      </rPr>
      <t xml:space="preserve">-</t>
    </r>
    <r>
      <rPr>
        <sz val="12"/>
        <color rgb="FF0000FF"/>
        <rFont val="UD デジタル 教科書体 N-R"/>
        <family val="1"/>
        <charset val="128"/>
      </rPr>
      <t xml:space="preserve">$K$76</t>
    </r>
    <r>
      <rPr>
        <sz val="12"/>
        <rFont val="UD デジタル 教科書体 N-R"/>
        <family val="1"/>
        <charset val="128"/>
      </rPr>
      <t xml:space="preserve">,IF(</t>
    </r>
    <r>
      <rPr>
        <sz val="12"/>
        <color rgb="FF0000FF"/>
        <rFont val="UD デジタル 教科書体 N-R"/>
        <family val="1"/>
        <charset val="128"/>
      </rPr>
      <t xml:space="preserve">D28</t>
    </r>
    <r>
      <rPr>
        <sz val="12"/>
        <rFont val="UD デジタル 教科書体 N-R"/>
        <family val="1"/>
        <charset val="128"/>
      </rPr>
      <t xml:space="preserve">&lt;</t>
    </r>
    <r>
      <rPr>
        <sz val="12"/>
        <color rgb="FFFF00FF"/>
        <rFont val="UD デジタル 教科書体 N-R"/>
        <family val="1"/>
        <charset val="128"/>
      </rPr>
      <t xml:space="preserve">$F$77</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000080"/>
        <rFont val="UD デジタル 教科書体 N-R"/>
        <family val="1"/>
        <charset val="128"/>
      </rPr>
      <t xml:space="preserve">$I$77</t>
    </r>
    <r>
      <rPr>
        <sz val="12"/>
        <rFont val="UD デジタル 教科書体 N-R"/>
        <family val="1"/>
        <charset val="128"/>
      </rPr>
      <t xml:space="preserve">-</t>
    </r>
    <r>
      <rPr>
        <sz val="12"/>
        <color rgb="FF800000"/>
        <rFont val="UD デジタル 教科書体 N-R"/>
        <family val="1"/>
        <charset val="128"/>
      </rPr>
      <t xml:space="preserve">$K$77</t>
    </r>
    <r>
      <rPr>
        <sz val="12"/>
        <rFont val="UD デジタル 教科書体 N-R"/>
        <family val="1"/>
        <charset val="128"/>
      </rPr>
      <t xml:space="preserve">,IF(</t>
    </r>
    <r>
      <rPr>
        <sz val="12"/>
        <color rgb="FF0000FF"/>
        <rFont val="UD デジタル 教科書体 N-R"/>
        <family val="1"/>
        <charset val="128"/>
      </rPr>
      <t xml:space="preserve">D28</t>
    </r>
    <r>
      <rPr>
        <sz val="12"/>
        <rFont val="UD デジタル 教科書体 N-R"/>
        <family val="1"/>
        <charset val="128"/>
      </rPr>
      <t xml:space="preserve">&lt;</t>
    </r>
    <r>
      <rPr>
        <sz val="12"/>
        <color rgb="FF808000"/>
        <rFont val="UD デジタル 教科書体 N-R"/>
        <family val="1"/>
        <charset val="128"/>
      </rPr>
      <t xml:space="preserve">$F$78</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FF0000"/>
        <rFont val="UD デジタル 教科書体 N-R"/>
        <family val="1"/>
        <charset val="128"/>
      </rPr>
      <t xml:space="preserve">$I$78</t>
    </r>
    <r>
      <rPr>
        <sz val="12"/>
        <rFont val="UD デジタル 教科書体 N-R"/>
        <family val="1"/>
        <charset val="128"/>
      </rPr>
      <t xml:space="preserve">-</t>
    </r>
    <r>
      <rPr>
        <sz val="12"/>
        <color rgb="FFFF00FF"/>
        <rFont val="UD デジタル 教科書体 N-R"/>
        <family val="1"/>
        <charset val="128"/>
      </rPr>
      <t xml:space="preserve">$K$78</t>
    </r>
    <r>
      <rPr>
        <sz val="12"/>
        <rFont val="UD デジタル 教科書体 N-R"/>
        <family val="1"/>
        <charset val="128"/>
      </rPr>
      <t xml:space="preserve">,IF(</t>
    </r>
    <r>
      <rPr>
        <sz val="12"/>
        <color rgb="FF0000FF"/>
        <rFont val="UD デジタル 教科書体 N-R"/>
        <family val="1"/>
        <charset val="128"/>
      </rPr>
      <t xml:space="preserve">D28</t>
    </r>
    <r>
      <rPr>
        <sz val="12"/>
        <rFont val="UD デジタル 教科書体 N-R"/>
        <family val="1"/>
        <charset val="128"/>
      </rPr>
      <t xml:space="preserve">&lt;</t>
    </r>
    <r>
      <rPr>
        <sz val="12"/>
        <color rgb="FF000080"/>
        <rFont val="UD デジタル 教科書体 N-R"/>
        <family val="1"/>
        <charset val="128"/>
      </rPr>
      <t xml:space="preserve">$F$79</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800080"/>
        <rFont val="UD デジタル 教科書体 N-R"/>
        <family val="1"/>
        <charset val="128"/>
      </rPr>
      <t xml:space="preserve">$I$79</t>
    </r>
    <r>
      <rPr>
        <sz val="12"/>
        <rFont val="UD デジタル 教科書体 N-R"/>
        <family val="1"/>
        <charset val="128"/>
      </rPr>
      <t xml:space="preserve">-</t>
    </r>
    <r>
      <rPr>
        <sz val="12"/>
        <color rgb="FF808000"/>
        <rFont val="UD デジタル 教科書体 N-R"/>
        <family val="1"/>
        <charset val="128"/>
      </rPr>
      <t xml:space="preserve">$K$79</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FF0000"/>
        <rFont val="UD デジタル 教科書体 N-R"/>
        <family val="1"/>
        <charset val="128"/>
      </rPr>
      <t xml:space="preserve">$I$80</t>
    </r>
    <r>
      <rPr>
        <sz val="12"/>
        <rFont val="UD デジタル 教科書体 N-R"/>
        <family val="1"/>
        <charset val="128"/>
      </rPr>
      <t xml:space="preserve">-</t>
    </r>
    <r>
      <rPr>
        <sz val="12"/>
        <color rgb="FFFF00FF"/>
        <rFont val="UD デジタル 教科書体 N-R"/>
        <family val="1"/>
        <charset val="128"/>
      </rPr>
      <t xml:space="preserve">$K$80</t>
    </r>
    <r>
      <rPr>
        <sz val="12"/>
        <rFont val="UD デジタル 教科書体 N-R"/>
        <family val="1"/>
        <charset val="128"/>
      </rPr>
      <t xml:space="preserve">)))))*</t>
    </r>
    <r>
      <rPr>
        <sz val="12"/>
        <color rgb="FF008000"/>
        <rFont val="UD デジタル 教科書体 N-R"/>
        <family val="1"/>
        <charset val="128"/>
      </rPr>
      <t xml:space="preserve">D30</t>
    </r>
    <r>
      <rPr>
        <sz val="12"/>
        <rFont val="UD デジタル 教科書体 N-R"/>
        <family val="1"/>
        <charset val="128"/>
      </rPr>
      <t xml:space="preserve">,-3)</t>
    </r>
  </si>
  <si>
    <t xml:space="preserve">ROUNDUP(IF①,IF②,IF③,IF④,IF⑤,IF⑥)*D30,-3)</t>
  </si>
  <si>
    <r>
      <rPr>
        <sz val="12"/>
        <rFont val="UD デジタル 教科書体 N-R"/>
        <family val="1"/>
        <charset val="1"/>
      </rPr>
      <t xml:space="preserve">IFで求められた値にD30（</t>
    </r>
    <r>
      <rPr>
        <sz val="12"/>
        <rFont val="UD デジタル 教科書体 N-R"/>
        <family val="1"/>
        <charset val="128"/>
      </rPr>
      <t xml:space="preserve">復興特別所得税率）</t>
    </r>
    <r>
      <rPr>
        <sz val="12"/>
        <rFont val="UD デジタル 教科書体 N-R"/>
        <family val="1"/>
        <charset val="1"/>
      </rPr>
      <t xml:space="preserve">を掛けた値を百の位で切り上げた値</t>
    </r>
  </si>
  <si>
    <r>
      <rPr>
        <sz val="12"/>
        <rFont val="UD デジタル 教科書体 N-R"/>
        <family val="1"/>
        <charset val="1"/>
      </rPr>
      <t xml:space="preserve">IF①=IF</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&lt;</t>
    </r>
    <r>
      <rPr>
        <sz val="12"/>
        <color rgb="FFFF0000"/>
        <rFont val="UD デジタル 教科書体 N-R"/>
        <family val="1"/>
        <charset val="128"/>
      </rPr>
      <t xml:space="preserve">$F$75</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008000"/>
        <rFont val="UD デジタル 教科書体 N-R"/>
        <family val="1"/>
        <charset val="128"/>
      </rPr>
      <t xml:space="preserve">$I$75</t>
    </r>
    <r>
      <rPr>
        <sz val="12"/>
        <rFont val="UD デジタル 教科書体 N-R"/>
        <family val="1"/>
        <charset val="128"/>
      </rPr>
      <t xml:space="preserve">,IF②）</t>
    </r>
  </si>
  <si>
    <r>
      <rPr>
        <sz val="12"/>
        <rFont val="UD デジタル 教科書体 N-R"/>
        <family val="1"/>
        <charset val="1"/>
      </rPr>
      <t xml:space="preserve">D28（</t>
    </r>
    <r>
      <rPr>
        <sz val="12"/>
        <rFont val="UD デジタル 教科書体 N-R"/>
        <family val="1"/>
        <charset val="128"/>
      </rPr>
      <t xml:space="preserve">課税対象所得額夫）</t>
    </r>
    <r>
      <rPr>
        <sz val="12"/>
        <rFont val="UD デジタル 教科書体 N-R"/>
        <family val="1"/>
        <charset val="1"/>
      </rPr>
      <t xml:space="preserve">がF75（</t>
    </r>
    <r>
      <rPr>
        <sz val="12"/>
        <rFont val="UD デジタル 教科書体 N-R"/>
        <family val="1"/>
        <charset val="128"/>
      </rPr>
      <t xml:space="preserve">課税対象所得金額195万円以下）</t>
    </r>
    <r>
      <rPr>
        <sz val="12"/>
        <rFont val="UD デジタル 教科書体 N-R"/>
        <family val="1"/>
        <charset val="1"/>
      </rPr>
      <t xml:space="preserve">より小さい場合、D28にI75（所得税率5%）を掛けた値とする</t>
    </r>
  </si>
  <si>
    <t xml:space="preserve">課税対象所得額を低い方から判定し所得税額を求めている</t>
  </si>
  <si>
    <r>
      <rPr>
        <sz val="12"/>
        <rFont val="UD デジタル 教科書体 N-R"/>
        <family val="1"/>
        <charset val="128"/>
      </rPr>
      <t xml:space="preserve">IF②=IF(</t>
    </r>
    <r>
      <rPr>
        <sz val="12"/>
        <color rgb="FF0000FF"/>
        <rFont val="UD デジタル 教科書体 N-R"/>
        <family val="1"/>
        <charset val="128"/>
      </rPr>
      <t xml:space="preserve">D28</t>
    </r>
    <r>
      <rPr>
        <sz val="12"/>
        <rFont val="UD デジタル 教科書体 N-R"/>
        <family val="1"/>
        <charset val="128"/>
      </rPr>
      <t xml:space="preserve">&lt;</t>
    </r>
    <r>
      <rPr>
        <sz val="12"/>
        <color rgb="FF800000"/>
        <rFont val="UD デジタル 教科書体 N-R"/>
        <family val="1"/>
        <charset val="128"/>
      </rPr>
      <t xml:space="preserve">$F$76</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808000"/>
        <rFont val="UD デジタル 教科書体 N-R"/>
        <family val="1"/>
        <charset val="128"/>
      </rPr>
      <t xml:space="preserve">$I$76</t>
    </r>
    <r>
      <rPr>
        <sz val="12"/>
        <rFont val="UD デジタル 教科書体 N-R"/>
        <family val="1"/>
        <charset val="128"/>
      </rPr>
      <t xml:space="preserve">-</t>
    </r>
    <r>
      <rPr>
        <sz val="12"/>
        <color rgb="FF0000FF"/>
        <rFont val="UD デジタル 教科書体 N-R"/>
        <family val="1"/>
        <charset val="128"/>
      </rPr>
      <t xml:space="preserve">$K$76</t>
    </r>
    <r>
      <rPr>
        <sz val="12"/>
        <rFont val="UD デジタル 教科書体 N-R"/>
        <family val="1"/>
        <charset val="128"/>
      </rPr>
      <t xml:space="preserve">,IF③)</t>
    </r>
  </si>
  <si>
    <r>
      <rPr>
        <sz val="12"/>
        <rFont val="UD デジタル 教科書体 N-R"/>
        <family val="1"/>
        <charset val="1"/>
      </rPr>
      <t xml:space="preserve">D28（</t>
    </r>
    <r>
      <rPr>
        <sz val="12"/>
        <rFont val="UD デジタル 教科書体 N-R"/>
        <family val="1"/>
        <charset val="128"/>
      </rPr>
      <t xml:space="preserve">課税対象所得額夫）</t>
    </r>
    <r>
      <rPr>
        <sz val="12"/>
        <rFont val="UD デジタル 教科書体 N-R"/>
        <family val="1"/>
        <charset val="1"/>
      </rPr>
      <t xml:space="preserve">がF76（</t>
    </r>
    <r>
      <rPr>
        <sz val="12"/>
        <rFont val="UD デジタル 教科書体 N-R"/>
        <family val="1"/>
        <charset val="128"/>
      </rPr>
      <t xml:space="preserve">課税対象所得金額330万円以下）</t>
    </r>
    <r>
      <rPr>
        <sz val="12"/>
        <rFont val="UD デジタル 教科書体 N-R"/>
        <family val="1"/>
        <charset val="1"/>
      </rPr>
      <t xml:space="preserve">より小さい場合、D28にI76（所得税率10%）を掛けた値からK76（\</t>
    </r>
    <r>
      <rPr>
        <sz val="12"/>
        <rFont val="UD デジタル 教科書体 N-R"/>
        <family val="1"/>
        <charset val="128"/>
      </rPr>
      <t xml:space="preserve">97,500円）</t>
    </r>
    <r>
      <rPr>
        <sz val="12"/>
        <rFont val="UD デジタル 教科書体 N-R"/>
        <family val="1"/>
        <charset val="1"/>
      </rPr>
      <t xml:space="preserve">を引いた値とする</t>
    </r>
  </si>
  <si>
    <r>
      <rPr>
        <sz val="12"/>
        <rFont val="UD デジタル 教科書体 N-R"/>
        <family val="1"/>
        <charset val="128"/>
      </rPr>
      <t xml:space="preserve">IF③=IF(</t>
    </r>
    <r>
      <rPr>
        <sz val="12"/>
        <color rgb="FF0000FF"/>
        <rFont val="UD デジタル 教科書体 N-R"/>
        <family val="1"/>
        <charset val="128"/>
      </rPr>
      <t xml:space="preserve">D28</t>
    </r>
    <r>
      <rPr>
        <sz val="12"/>
        <rFont val="UD デジタル 教科書体 N-R"/>
        <family val="1"/>
        <charset val="128"/>
      </rPr>
      <t xml:space="preserve">&lt;</t>
    </r>
    <r>
      <rPr>
        <sz val="12"/>
        <color rgb="FFFF00FF"/>
        <rFont val="UD デジタル 教科書体 N-R"/>
        <family val="1"/>
        <charset val="128"/>
      </rPr>
      <t xml:space="preserve">$F$77</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000080"/>
        <rFont val="UD デジタル 教科書体 N-R"/>
        <family val="1"/>
        <charset val="128"/>
      </rPr>
      <t xml:space="preserve">$I$77</t>
    </r>
    <r>
      <rPr>
        <sz val="12"/>
        <rFont val="UD デジタル 教科書体 N-R"/>
        <family val="1"/>
        <charset val="128"/>
      </rPr>
      <t xml:space="preserve">-</t>
    </r>
    <r>
      <rPr>
        <sz val="12"/>
        <color rgb="FF800000"/>
        <rFont val="UD デジタル 教科書体 N-R"/>
        <family val="1"/>
        <charset val="128"/>
      </rPr>
      <t xml:space="preserve">$K$77</t>
    </r>
    <r>
      <rPr>
        <sz val="12"/>
        <rFont val="UD デジタル 教科書体 N-R"/>
        <family val="1"/>
        <charset val="128"/>
      </rPr>
      <t xml:space="preserve">,IF④)</t>
    </r>
  </si>
  <si>
    <r>
      <rPr>
        <sz val="12"/>
        <rFont val="UD デジタル 教科書体 N-R"/>
        <family val="1"/>
        <charset val="1"/>
      </rPr>
      <t xml:space="preserve">D28（</t>
    </r>
    <r>
      <rPr>
        <sz val="12"/>
        <rFont val="UD デジタル 教科書体 N-R"/>
        <family val="1"/>
        <charset val="128"/>
      </rPr>
      <t xml:space="preserve">課税対象所得額夫）</t>
    </r>
    <r>
      <rPr>
        <sz val="12"/>
        <rFont val="UD デジタル 教科書体 N-R"/>
        <family val="1"/>
        <charset val="1"/>
      </rPr>
      <t xml:space="preserve">がF77（</t>
    </r>
    <r>
      <rPr>
        <sz val="12"/>
        <rFont val="UD デジタル 教科書体 N-R"/>
        <family val="1"/>
        <charset val="128"/>
      </rPr>
      <t xml:space="preserve">課税対象所得金額695万円以下）</t>
    </r>
    <r>
      <rPr>
        <sz val="12"/>
        <rFont val="UD デジタル 教科書体 N-R"/>
        <family val="1"/>
        <charset val="1"/>
      </rPr>
      <t xml:space="preserve">より小さい場合、D28にI77（所得税率20%）を掛けた値からK77（\</t>
    </r>
    <r>
      <rPr>
        <sz val="12"/>
        <rFont val="UD デジタル 教科書体 N-R"/>
        <family val="1"/>
        <charset val="128"/>
      </rPr>
      <t xml:space="preserve">427,500円）</t>
    </r>
    <r>
      <rPr>
        <sz val="12"/>
        <rFont val="UD デジタル 教科書体 N-R"/>
        <family val="1"/>
        <charset val="1"/>
      </rPr>
      <t xml:space="preserve">を引いた値とする</t>
    </r>
  </si>
  <si>
    <r>
      <rPr>
        <sz val="12"/>
        <rFont val="UD デジタル 教科書体 N-R"/>
        <family val="1"/>
        <charset val="128"/>
      </rPr>
      <t xml:space="preserve">IF⑤=IF(</t>
    </r>
    <r>
      <rPr>
        <sz val="12"/>
        <color rgb="FF0000FF"/>
        <rFont val="UD デジタル 教科書体 N-R"/>
        <family val="1"/>
        <charset val="128"/>
      </rPr>
      <t xml:space="preserve">D28</t>
    </r>
    <r>
      <rPr>
        <sz val="12"/>
        <rFont val="UD デジタル 教科書体 N-R"/>
        <family val="1"/>
        <charset val="128"/>
      </rPr>
      <t xml:space="preserve">&lt;</t>
    </r>
    <r>
      <rPr>
        <sz val="12"/>
        <color rgb="FF808000"/>
        <rFont val="UD デジタル 教科書体 N-R"/>
        <family val="1"/>
        <charset val="128"/>
      </rPr>
      <t xml:space="preserve">$F$78</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FF0000"/>
        <rFont val="UD デジタル 教科書体 N-R"/>
        <family val="1"/>
        <charset val="128"/>
      </rPr>
      <t xml:space="preserve">$I$78</t>
    </r>
    <r>
      <rPr>
        <sz val="12"/>
        <rFont val="UD デジタル 教科書体 N-R"/>
        <family val="1"/>
        <charset val="128"/>
      </rPr>
      <t xml:space="preserve">-</t>
    </r>
    <r>
      <rPr>
        <sz val="12"/>
        <color rgb="FFFF00FF"/>
        <rFont val="UD デジタル 教科書体 N-R"/>
        <family val="1"/>
        <charset val="128"/>
      </rPr>
      <t xml:space="preserve">$K$78</t>
    </r>
    <r>
      <rPr>
        <sz val="12"/>
        <rFont val="UD デジタル 教科書体 N-R"/>
        <family val="1"/>
        <charset val="128"/>
      </rPr>
      <t xml:space="preserve">,IF⑥)</t>
    </r>
  </si>
  <si>
    <r>
      <rPr>
        <sz val="12"/>
        <rFont val="UD デジタル 教科書体 N-R"/>
        <family val="1"/>
        <charset val="1"/>
      </rPr>
      <t xml:space="preserve">D28（</t>
    </r>
    <r>
      <rPr>
        <sz val="12"/>
        <rFont val="UD デジタル 教科書体 N-R"/>
        <family val="1"/>
        <charset val="128"/>
      </rPr>
      <t xml:space="preserve">課税対象所得額夫）</t>
    </r>
    <r>
      <rPr>
        <sz val="12"/>
        <rFont val="UD デジタル 教科書体 N-R"/>
        <family val="1"/>
        <charset val="1"/>
      </rPr>
      <t xml:space="preserve">がF78（</t>
    </r>
    <r>
      <rPr>
        <sz val="12"/>
        <rFont val="UD デジタル 教科書体 N-R"/>
        <family val="1"/>
        <charset val="128"/>
      </rPr>
      <t xml:space="preserve">課税対象所得金額900万円以下）</t>
    </r>
    <r>
      <rPr>
        <sz val="12"/>
        <rFont val="UD デジタル 教科書体 N-R"/>
        <family val="1"/>
        <charset val="1"/>
      </rPr>
      <t xml:space="preserve">より小さい場合、D28にI78（所得税率23%）を掛けた値からK78（\</t>
    </r>
    <r>
      <rPr>
        <sz val="12"/>
        <rFont val="UD デジタル 教科書体 N-R"/>
        <family val="1"/>
        <charset val="128"/>
      </rPr>
      <t xml:space="preserve">636,000円）</t>
    </r>
    <r>
      <rPr>
        <sz val="12"/>
        <rFont val="UD デジタル 教科書体 N-R"/>
        <family val="1"/>
        <charset val="1"/>
      </rPr>
      <t xml:space="preserve">を引いた値とする</t>
    </r>
  </si>
  <si>
    <r>
      <rPr>
        <sz val="12"/>
        <rFont val="UD デジタル 教科書体 N-R"/>
        <family val="1"/>
        <charset val="128"/>
      </rPr>
      <t xml:space="preserve">IF⑥=IF(</t>
    </r>
    <r>
      <rPr>
        <sz val="12"/>
        <color rgb="FF0000FF"/>
        <rFont val="UD デジタル 教科書体 N-R"/>
        <family val="1"/>
        <charset val="128"/>
      </rPr>
      <t xml:space="preserve">D28</t>
    </r>
    <r>
      <rPr>
        <sz val="12"/>
        <rFont val="UD デジタル 教科書体 N-R"/>
        <family val="1"/>
        <charset val="128"/>
      </rPr>
      <t xml:space="preserve">&lt;</t>
    </r>
    <r>
      <rPr>
        <sz val="12"/>
        <color rgb="FF000080"/>
        <rFont val="UD デジタル 教科書体 N-R"/>
        <family val="1"/>
        <charset val="128"/>
      </rPr>
      <t xml:space="preserve">$F$79</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800080"/>
        <rFont val="UD デジタル 教科書体 N-R"/>
        <family val="1"/>
        <charset val="128"/>
      </rPr>
      <t xml:space="preserve">$I$79</t>
    </r>
    <r>
      <rPr>
        <sz val="12"/>
        <rFont val="UD デジタル 教科書体 N-R"/>
        <family val="1"/>
        <charset val="128"/>
      </rPr>
      <t xml:space="preserve">-</t>
    </r>
    <r>
      <rPr>
        <sz val="12"/>
        <color rgb="FF808000"/>
        <rFont val="UD デジタル 教科書体 N-R"/>
        <family val="1"/>
        <charset val="128"/>
      </rPr>
      <t xml:space="preserve">$K$79</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FF0000"/>
        <rFont val="UD デジタル 教科書体 N-R"/>
        <family val="1"/>
        <charset val="128"/>
      </rPr>
      <t xml:space="preserve">$I$80</t>
    </r>
    <r>
      <rPr>
        <sz val="12"/>
        <rFont val="UD デジタル 教科書体 N-R"/>
        <family val="1"/>
        <charset val="128"/>
      </rPr>
      <t xml:space="preserve">-</t>
    </r>
    <r>
      <rPr>
        <sz val="12"/>
        <color rgb="FFFF00FF"/>
        <rFont val="UD デジタル 教科書体 N-R"/>
        <family val="1"/>
        <charset val="128"/>
      </rPr>
      <t xml:space="preserve">$K$80</t>
    </r>
    <r>
      <rPr>
        <sz val="12"/>
        <rFont val="UD デジタル 教科書体 N-R"/>
        <family val="1"/>
        <charset val="128"/>
      </rPr>
      <t xml:space="preserve">)</t>
    </r>
  </si>
  <si>
    <r>
      <rPr>
        <sz val="12"/>
        <rFont val="UD デジタル 教科書体 N-R"/>
        <family val="1"/>
        <charset val="1"/>
      </rPr>
      <t xml:space="preserve">D28（</t>
    </r>
    <r>
      <rPr>
        <sz val="12"/>
        <rFont val="UD デジタル 教科書体 N-R"/>
        <family val="1"/>
        <charset val="128"/>
      </rPr>
      <t xml:space="preserve">課税対象所得額夫）</t>
    </r>
    <r>
      <rPr>
        <sz val="12"/>
        <rFont val="UD デジタル 教科書体 N-R"/>
        <family val="1"/>
        <charset val="1"/>
      </rPr>
      <t xml:space="preserve">がF79（</t>
    </r>
    <r>
      <rPr>
        <sz val="12"/>
        <rFont val="UD デジタル 教科書体 N-R"/>
        <family val="1"/>
        <charset val="128"/>
      </rPr>
      <t xml:space="preserve">課税対象所得金額1,800万円以下）</t>
    </r>
    <r>
      <rPr>
        <sz val="12"/>
        <rFont val="UD デジタル 教科書体 N-R"/>
        <family val="1"/>
        <charset val="1"/>
      </rPr>
      <t xml:space="preserve">より小さい場合、D28にI79（所得税率33%）を掛けた値からK79（\</t>
    </r>
    <r>
      <rPr>
        <sz val="12"/>
        <rFont val="UD デジタル 教科書体 N-R"/>
        <family val="1"/>
        <charset val="128"/>
      </rPr>
      <t xml:space="preserve">1,536,000円）</t>
    </r>
    <r>
      <rPr>
        <sz val="12"/>
        <rFont val="UD デジタル 教科書体 N-R"/>
        <family val="1"/>
        <charset val="1"/>
      </rPr>
      <t xml:space="preserve">を引いた値とする</t>
    </r>
  </si>
  <si>
    <r>
      <rPr>
        <sz val="12"/>
        <rFont val="UD デジタル 教科書体 N-R"/>
        <family val="1"/>
        <charset val="1"/>
      </rPr>
      <t xml:space="preserve">D28（</t>
    </r>
    <r>
      <rPr>
        <sz val="12"/>
        <rFont val="UD デジタル 教科書体 N-R"/>
        <family val="1"/>
        <charset val="128"/>
      </rPr>
      <t xml:space="preserve">課税対象所得額夫）</t>
    </r>
    <r>
      <rPr>
        <sz val="12"/>
        <rFont val="UD デジタル 教科書体 N-R"/>
        <family val="1"/>
        <charset val="1"/>
      </rPr>
      <t xml:space="preserve">にI80（所得税率40%）を掛けた値からK80（\</t>
    </r>
    <r>
      <rPr>
        <sz val="12"/>
        <rFont val="UD デジタル 教科書体 N-R"/>
        <family val="1"/>
        <charset val="128"/>
      </rPr>
      <t xml:space="preserve">2,796,000円）</t>
    </r>
    <r>
      <rPr>
        <sz val="12"/>
        <rFont val="UD デジタル 教科書体 N-R"/>
        <family val="1"/>
        <charset val="1"/>
      </rPr>
      <t xml:space="preserve">を引いた値とする</t>
    </r>
    <r>
      <rPr>
        <sz val="12"/>
        <rFont val="UD デジタル 教科書体 N-R"/>
        <family val="1"/>
        <charset val="128"/>
      </rPr>
      <t xml:space="preserve">（課税対象所得金額1,800万円超え）</t>
    </r>
  </si>
  <si>
    <t xml:space="preserve">D32～AS32</t>
  </si>
  <si>
    <r>
      <rPr>
        <sz val="12"/>
        <rFont val="UD デジタル 教科書体 N-R"/>
        <family val="1"/>
        <charset val="1"/>
      </rPr>
      <t xml:space="preserve">D32</t>
    </r>
    <r>
      <rPr>
        <sz val="12"/>
        <rFont val="UD デジタル 教科書体 N-R"/>
        <family val="1"/>
        <charset val="128"/>
      </rPr>
      <t xml:space="preserve">=ROUNDUP(IF(</t>
    </r>
    <r>
      <rPr>
        <sz val="12"/>
        <color rgb="FF0000FF"/>
        <rFont val="UD デジタル 教科書体 N-R"/>
        <family val="1"/>
        <charset val="128"/>
      </rPr>
      <t xml:space="preserve">D29</t>
    </r>
    <r>
      <rPr>
        <sz val="12"/>
        <rFont val="UD デジタル 教科書体 N-R"/>
        <family val="1"/>
        <charset val="128"/>
      </rPr>
      <t xml:space="preserve">&lt;</t>
    </r>
    <r>
      <rPr>
        <sz val="12"/>
        <color rgb="FFFF0000"/>
        <rFont val="UD デジタル 教科書体 N-R"/>
        <family val="1"/>
        <charset val="128"/>
      </rPr>
      <t xml:space="preserve">$F$75</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008000"/>
        <rFont val="UD デジタル 教科書体 N-R"/>
        <family val="1"/>
        <charset val="128"/>
      </rPr>
      <t xml:space="preserve">$I$75</t>
    </r>
    <r>
      <rPr>
        <sz val="12"/>
        <rFont val="UD デジタル 教科書体 N-R"/>
        <family val="1"/>
        <charset val="128"/>
      </rPr>
      <t xml:space="preserve">,IF(</t>
    </r>
    <r>
      <rPr>
        <sz val="12"/>
        <color rgb="FF0000FF"/>
        <rFont val="UD デジタル 教科書体 N-R"/>
        <family val="1"/>
        <charset val="128"/>
      </rPr>
      <t xml:space="preserve">D29</t>
    </r>
    <r>
      <rPr>
        <sz val="12"/>
        <rFont val="UD デジタル 教科書体 N-R"/>
        <family val="1"/>
        <charset val="128"/>
      </rPr>
      <t xml:space="preserve">&lt;</t>
    </r>
    <r>
      <rPr>
        <sz val="12"/>
        <color rgb="FF800000"/>
        <rFont val="UD デジタル 教科書体 N-R"/>
        <family val="1"/>
        <charset val="128"/>
      </rPr>
      <t xml:space="preserve">$F$76</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808000"/>
        <rFont val="UD デジタル 教科書体 N-R"/>
        <family val="1"/>
        <charset val="128"/>
      </rPr>
      <t xml:space="preserve">$I$76</t>
    </r>
    <r>
      <rPr>
        <sz val="12"/>
        <rFont val="UD デジタル 教科書体 N-R"/>
        <family val="1"/>
        <charset val="128"/>
      </rPr>
      <t xml:space="preserve">-</t>
    </r>
    <r>
      <rPr>
        <sz val="12"/>
        <color rgb="FF0000FF"/>
        <rFont val="UD デジタル 教科書体 N-R"/>
        <family val="1"/>
        <charset val="128"/>
      </rPr>
      <t xml:space="preserve">$K$76</t>
    </r>
    <r>
      <rPr>
        <sz val="12"/>
        <rFont val="UD デジタル 教科書体 N-R"/>
        <family val="1"/>
        <charset val="128"/>
      </rPr>
      <t xml:space="preserve">,IF(</t>
    </r>
    <r>
      <rPr>
        <sz val="12"/>
        <color rgb="FF0000FF"/>
        <rFont val="UD デジタル 教科書体 N-R"/>
        <family val="1"/>
        <charset val="128"/>
      </rPr>
      <t xml:space="preserve">D29</t>
    </r>
    <r>
      <rPr>
        <sz val="12"/>
        <rFont val="UD デジタル 教科書体 N-R"/>
        <family val="1"/>
        <charset val="128"/>
      </rPr>
      <t xml:space="preserve">&lt;</t>
    </r>
    <r>
      <rPr>
        <sz val="12"/>
        <color rgb="FFFF00FF"/>
        <rFont val="UD デジタル 教科書体 N-R"/>
        <family val="1"/>
        <charset val="128"/>
      </rPr>
      <t xml:space="preserve">$F$77</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000080"/>
        <rFont val="UD デジタル 教科書体 N-R"/>
        <family val="1"/>
        <charset val="128"/>
      </rPr>
      <t xml:space="preserve">$I$77</t>
    </r>
    <r>
      <rPr>
        <sz val="12"/>
        <rFont val="UD デジタル 教科書体 N-R"/>
        <family val="1"/>
        <charset val="128"/>
      </rPr>
      <t xml:space="preserve">-</t>
    </r>
    <r>
      <rPr>
        <sz val="12"/>
        <color rgb="FF800000"/>
        <rFont val="UD デジタル 教科書体 N-R"/>
        <family val="1"/>
        <charset val="128"/>
      </rPr>
      <t xml:space="preserve">$K$77</t>
    </r>
    <r>
      <rPr>
        <sz val="12"/>
        <rFont val="UD デジタル 教科書体 N-R"/>
        <family val="1"/>
        <charset val="128"/>
      </rPr>
      <t xml:space="preserve">,IF(</t>
    </r>
    <r>
      <rPr>
        <sz val="12"/>
        <color rgb="FF0000FF"/>
        <rFont val="UD デジタル 教科書体 N-R"/>
        <family val="1"/>
        <charset val="128"/>
      </rPr>
      <t xml:space="preserve">D29</t>
    </r>
    <r>
      <rPr>
        <sz val="12"/>
        <rFont val="UD デジタル 教科書体 N-R"/>
        <family val="1"/>
        <charset val="128"/>
      </rPr>
      <t xml:space="preserve">&lt;</t>
    </r>
    <r>
      <rPr>
        <sz val="12"/>
        <color rgb="FF808000"/>
        <rFont val="UD デジタル 教科書体 N-R"/>
        <family val="1"/>
        <charset val="128"/>
      </rPr>
      <t xml:space="preserve">$F$78</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FF0000"/>
        <rFont val="UD デジタル 教科書体 N-R"/>
        <family val="1"/>
        <charset val="128"/>
      </rPr>
      <t xml:space="preserve">$I$78</t>
    </r>
    <r>
      <rPr>
        <sz val="12"/>
        <rFont val="UD デジタル 教科書体 N-R"/>
        <family val="1"/>
        <charset val="128"/>
      </rPr>
      <t xml:space="preserve">-</t>
    </r>
    <r>
      <rPr>
        <sz val="12"/>
        <color rgb="FFFF00FF"/>
        <rFont val="UD デジタル 教科書体 N-R"/>
        <family val="1"/>
        <charset val="128"/>
      </rPr>
      <t xml:space="preserve">$K$78</t>
    </r>
    <r>
      <rPr>
        <sz val="12"/>
        <rFont val="UD デジタル 教科書体 N-R"/>
        <family val="1"/>
        <charset val="128"/>
      </rPr>
      <t xml:space="preserve">,IF(</t>
    </r>
    <r>
      <rPr>
        <sz val="12"/>
        <color rgb="FF0000FF"/>
        <rFont val="UD デジタル 教科書体 N-R"/>
        <family val="1"/>
        <charset val="128"/>
      </rPr>
      <t xml:space="preserve">D29</t>
    </r>
    <r>
      <rPr>
        <sz val="12"/>
        <rFont val="UD デジタル 教科書体 N-R"/>
        <family val="1"/>
        <charset val="128"/>
      </rPr>
      <t xml:space="preserve">&lt;</t>
    </r>
    <r>
      <rPr>
        <sz val="12"/>
        <color rgb="FF000080"/>
        <rFont val="UD デジタル 教科書体 N-R"/>
        <family val="1"/>
        <charset val="128"/>
      </rPr>
      <t xml:space="preserve">$F$79</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800080"/>
        <rFont val="UD デジタル 教科書体 N-R"/>
        <family val="1"/>
        <charset val="128"/>
      </rPr>
      <t xml:space="preserve">$I$79</t>
    </r>
    <r>
      <rPr>
        <sz val="12"/>
        <rFont val="UD デジタル 教科書体 N-R"/>
        <family val="1"/>
        <charset val="128"/>
      </rPr>
      <t xml:space="preserve">-</t>
    </r>
    <r>
      <rPr>
        <sz val="12"/>
        <color rgb="FF808000"/>
        <rFont val="UD デジタル 教科書体 N-R"/>
        <family val="1"/>
        <charset val="128"/>
      </rPr>
      <t xml:space="preserve">$K$79</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FF0000"/>
        <rFont val="UD デジタル 教科書体 N-R"/>
        <family val="1"/>
        <charset val="128"/>
      </rPr>
      <t xml:space="preserve">$I$80</t>
    </r>
    <r>
      <rPr>
        <sz val="12"/>
        <rFont val="UD デジタル 教科書体 N-R"/>
        <family val="1"/>
        <charset val="128"/>
      </rPr>
      <t xml:space="preserve">-</t>
    </r>
    <r>
      <rPr>
        <sz val="12"/>
        <color rgb="FFFF00FF"/>
        <rFont val="UD デジタル 教科書体 N-R"/>
        <family val="1"/>
        <charset val="128"/>
      </rPr>
      <t xml:space="preserve">$K$80</t>
    </r>
    <r>
      <rPr>
        <sz val="12"/>
        <rFont val="UD デジタル 教科書体 N-R"/>
        <family val="1"/>
        <charset val="128"/>
      </rPr>
      <t xml:space="preserve">)))))*</t>
    </r>
    <r>
      <rPr>
        <sz val="12"/>
        <color rgb="FF008000"/>
        <rFont val="UD デジタル 教科書体 N-R"/>
        <family val="1"/>
        <charset val="128"/>
      </rPr>
      <t xml:space="preserve">D30</t>
    </r>
    <r>
      <rPr>
        <sz val="12"/>
        <rFont val="UD デジタル 教科書体 N-R"/>
        <family val="1"/>
        <charset val="128"/>
      </rPr>
      <t xml:space="preserve">,-3)</t>
    </r>
  </si>
  <si>
    <r>
      <rPr>
        <sz val="12"/>
        <rFont val="UD デジタル 教科書体 N-R"/>
        <family val="1"/>
        <charset val="1"/>
      </rPr>
      <t xml:space="preserve">IF①=IF</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&lt;</t>
    </r>
    <r>
      <rPr>
        <sz val="12"/>
        <color rgb="FFFF0000"/>
        <rFont val="UD デジタル 教科書体 N-R"/>
        <family val="1"/>
        <charset val="128"/>
      </rPr>
      <t xml:space="preserve">$F$75</t>
    </r>
    <r>
      <rPr>
        <sz val="12"/>
        <rFont val="UD デジタル 教科書体 N-R"/>
        <family val="1"/>
        <charset val="128"/>
      </rPr>
      <t xml:space="preserve">,</t>
    </r>
    <r>
      <rPr>
        <sz val="12"/>
        <color rgb="FF0000FF"/>
        <rFont val="UD デジタル 教科書体 N-R"/>
        <family val="1"/>
        <charset val="128"/>
      </rPr>
      <t xml:space="preserve">D29</t>
    </r>
    <r>
      <rPr>
        <sz val="12"/>
        <rFont val="UD デジタル 教科書体 N-R"/>
        <family val="1"/>
        <charset val="128"/>
      </rPr>
      <t xml:space="preserve">*</t>
    </r>
    <r>
      <rPr>
        <sz val="12"/>
        <color rgb="FF008000"/>
        <rFont val="UD デジタル 教科書体 N-R"/>
        <family val="1"/>
        <charset val="128"/>
      </rPr>
      <t xml:space="preserve">$I$75</t>
    </r>
    <r>
      <rPr>
        <sz val="12"/>
        <rFont val="UD デジタル 教科書体 N-R"/>
        <family val="1"/>
        <charset val="128"/>
      </rPr>
      <t xml:space="preserve">,IF②）</t>
    </r>
  </si>
  <si>
    <r>
      <rPr>
        <sz val="12"/>
        <rFont val="UD デジタル 教科書体 N-R"/>
        <family val="1"/>
        <charset val="1"/>
      </rPr>
      <t xml:space="preserve">D29（</t>
    </r>
    <r>
      <rPr>
        <sz val="12"/>
        <rFont val="UD デジタル 教科書体 N-R"/>
        <family val="1"/>
        <charset val="128"/>
      </rPr>
      <t xml:space="preserve">課税対象所得額妻）</t>
    </r>
    <r>
      <rPr>
        <sz val="12"/>
        <rFont val="UD デジタル 教科書体 N-R"/>
        <family val="1"/>
        <charset val="1"/>
      </rPr>
      <t xml:space="preserve">がF75（</t>
    </r>
    <r>
      <rPr>
        <sz val="12"/>
        <rFont val="UD デジタル 教科書体 N-R"/>
        <family val="1"/>
        <charset val="128"/>
      </rPr>
      <t xml:space="preserve">課税対象所得金額195万円以下）</t>
    </r>
    <r>
      <rPr>
        <sz val="12"/>
        <rFont val="UD デジタル 教科書体 N-R"/>
        <family val="1"/>
        <charset val="1"/>
      </rPr>
      <t xml:space="preserve">より小さい場合、D29にI75（所得税率5%）を掛けた値とする</t>
    </r>
  </si>
  <si>
    <r>
      <rPr>
        <sz val="12"/>
        <rFont val="UD デジタル 教科書体 N-R"/>
        <family val="1"/>
        <charset val="128"/>
      </rPr>
      <t xml:space="preserve">IF②=IF(</t>
    </r>
    <r>
      <rPr>
        <sz val="12"/>
        <color rgb="FF0000FF"/>
        <rFont val="UD デジタル 教科書体 N-R"/>
        <family val="1"/>
        <charset val="128"/>
      </rPr>
      <t xml:space="preserve">D</t>
    </r>
    <r>
      <rPr>
        <sz val="12"/>
        <rFont val="UD デジタル 教科書体 N-R"/>
        <family val="1"/>
        <charset val="128"/>
      </rPr>
      <t xml:space="preserve">29&lt;</t>
    </r>
    <r>
      <rPr>
        <sz val="12"/>
        <color rgb="FF800000"/>
        <rFont val="UD デジタル 教科書体 N-R"/>
        <family val="1"/>
        <charset val="128"/>
      </rPr>
      <t xml:space="preserve">$F$76</t>
    </r>
    <r>
      <rPr>
        <sz val="12"/>
        <rFont val="UD デジタル 教科書体 N-R"/>
        <family val="1"/>
        <charset val="128"/>
      </rPr>
      <t xml:space="preserve">,</t>
    </r>
    <r>
      <rPr>
        <sz val="12"/>
        <color rgb="FF0000FF"/>
        <rFont val="UD デジタル 教科書体 N-R"/>
        <family val="1"/>
        <charset val="128"/>
      </rPr>
      <t xml:space="preserve">D</t>
    </r>
    <r>
      <rPr>
        <sz val="12"/>
        <rFont val="UD デジタル 教科書体 N-R"/>
        <family val="1"/>
        <charset val="128"/>
      </rPr>
      <t xml:space="preserve">29*</t>
    </r>
    <r>
      <rPr>
        <sz val="12"/>
        <color rgb="FF808000"/>
        <rFont val="UD デジタル 教科書体 N-R"/>
        <family val="1"/>
        <charset val="128"/>
      </rPr>
      <t xml:space="preserve">$I$76</t>
    </r>
    <r>
      <rPr>
        <sz val="12"/>
        <rFont val="UD デジタル 教科書体 N-R"/>
        <family val="1"/>
        <charset val="128"/>
      </rPr>
      <t xml:space="preserve">-</t>
    </r>
    <r>
      <rPr>
        <sz val="12"/>
        <color rgb="FF0000FF"/>
        <rFont val="UD デジタル 教科書体 N-R"/>
        <family val="1"/>
        <charset val="128"/>
      </rPr>
      <t xml:space="preserve">$K$76</t>
    </r>
    <r>
      <rPr>
        <sz val="12"/>
        <rFont val="UD デジタル 教科書体 N-R"/>
        <family val="1"/>
        <charset val="128"/>
      </rPr>
      <t xml:space="preserve">,IF③)</t>
    </r>
  </si>
  <si>
    <r>
      <rPr>
        <sz val="12"/>
        <rFont val="UD デジタル 教科書体 N-R"/>
        <family val="1"/>
        <charset val="1"/>
      </rPr>
      <t xml:space="preserve">D</t>
    </r>
    <r>
      <rPr>
        <sz val="12"/>
        <rFont val="UD デジタル 教科書体 N-R"/>
        <family val="1"/>
        <charset val="128"/>
      </rPr>
      <t xml:space="preserve">29</t>
    </r>
    <r>
      <rPr>
        <sz val="12"/>
        <rFont val="UD デジタル 教科書体 N-R"/>
        <family val="1"/>
        <charset val="1"/>
      </rPr>
      <t xml:space="preserve">（</t>
    </r>
    <r>
      <rPr>
        <sz val="12"/>
        <rFont val="UD デジタル 教科書体 N-R"/>
        <family val="1"/>
        <charset val="128"/>
      </rPr>
      <t xml:space="preserve">課税対象所得額妻）</t>
    </r>
    <r>
      <rPr>
        <sz val="12"/>
        <rFont val="UD デジタル 教科書体 N-R"/>
        <family val="1"/>
        <charset val="1"/>
      </rPr>
      <t xml:space="preserve">がF76（</t>
    </r>
    <r>
      <rPr>
        <sz val="12"/>
        <rFont val="UD デジタル 教科書体 N-R"/>
        <family val="1"/>
        <charset val="128"/>
      </rPr>
      <t xml:space="preserve">課税対象所得金額330万円以下）</t>
    </r>
    <r>
      <rPr>
        <sz val="12"/>
        <rFont val="UD デジタル 教科書体 N-R"/>
        <family val="1"/>
        <charset val="1"/>
      </rPr>
      <t xml:space="preserve">より小さい場合、D</t>
    </r>
    <r>
      <rPr>
        <sz val="12"/>
        <rFont val="UD デジタル 教科書体 N-R"/>
        <family val="1"/>
        <charset val="128"/>
      </rPr>
      <t xml:space="preserve">29</t>
    </r>
    <r>
      <rPr>
        <sz val="12"/>
        <rFont val="UD デジタル 教科書体 N-R"/>
        <family val="1"/>
        <charset val="1"/>
      </rPr>
      <t xml:space="preserve">にI76（所得税率10%）を掛けた値からK76（\</t>
    </r>
    <r>
      <rPr>
        <sz val="12"/>
        <rFont val="UD デジタル 教科書体 N-R"/>
        <family val="1"/>
        <charset val="128"/>
      </rPr>
      <t xml:space="preserve">97,500円）</t>
    </r>
    <r>
      <rPr>
        <sz val="12"/>
        <rFont val="UD デジタル 教科書体 N-R"/>
        <family val="1"/>
        <charset val="1"/>
      </rPr>
      <t xml:space="preserve">を引いた値とする</t>
    </r>
  </si>
  <si>
    <r>
      <rPr>
        <sz val="12"/>
        <rFont val="UD デジタル 教科書体 N-R"/>
        <family val="1"/>
        <charset val="128"/>
      </rPr>
      <t xml:space="preserve">IF③=IF(</t>
    </r>
    <r>
      <rPr>
        <sz val="12"/>
        <color rgb="FF0000FF"/>
        <rFont val="UD デジタル 教科書体 N-R"/>
        <family val="1"/>
        <charset val="128"/>
      </rPr>
      <t xml:space="preserve">D</t>
    </r>
    <r>
      <rPr>
        <sz val="12"/>
        <rFont val="UD デジタル 教科書体 N-R"/>
        <family val="1"/>
        <charset val="128"/>
      </rPr>
      <t xml:space="preserve">29&lt;</t>
    </r>
    <r>
      <rPr>
        <sz val="12"/>
        <color rgb="FFFF00FF"/>
        <rFont val="UD デジタル 教科書体 N-R"/>
        <family val="1"/>
        <charset val="128"/>
      </rPr>
      <t xml:space="preserve">$F$77</t>
    </r>
    <r>
      <rPr>
        <sz val="12"/>
        <rFont val="UD デジタル 教科書体 N-R"/>
        <family val="1"/>
        <charset val="128"/>
      </rPr>
      <t xml:space="preserve">,</t>
    </r>
    <r>
      <rPr>
        <sz val="12"/>
        <color rgb="FF0000FF"/>
        <rFont val="UD デジタル 教科書体 N-R"/>
        <family val="1"/>
        <charset val="128"/>
      </rPr>
      <t xml:space="preserve">D</t>
    </r>
    <r>
      <rPr>
        <sz val="12"/>
        <rFont val="UD デジタル 教科書体 N-R"/>
        <family val="1"/>
        <charset val="128"/>
      </rPr>
      <t xml:space="preserve">29*</t>
    </r>
    <r>
      <rPr>
        <sz val="12"/>
        <color rgb="FF000080"/>
        <rFont val="UD デジタル 教科書体 N-R"/>
        <family val="1"/>
        <charset val="128"/>
      </rPr>
      <t xml:space="preserve">$I$77</t>
    </r>
    <r>
      <rPr>
        <sz val="12"/>
        <rFont val="UD デジタル 教科書体 N-R"/>
        <family val="1"/>
        <charset val="128"/>
      </rPr>
      <t xml:space="preserve">-</t>
    </r>
    <r>
      <rPr>
        <sz val="12"/>
        <color rgb="FF800000"/>
        <rFont val="UD デジタル 教科書体 N-R"/>
        <family val="1"/>
        <charset val="128"/>
      </rPr>
      <t xml:space="preserve">$K$77</t>
    </r>
    <r>
      <rPr>
        <sz val="12"/>
        <rFont val="UD デジタル 教科書体 N-R"/>
        <family val="1"/>
        <charset val="128"/>
      </rPr>
      <t xml:space="preserve">,IF④)</t>
    </r>
  </si>
  <si>
    <r>
      <rPr>
        <sz val="12"/>
        <rFont val="UD デジタル 教科書体 N-R"/>
        <family val="1"/>
        <charset val="1"/>
      </rPr>
      <t xml:space="preserve">D</t>
    </r>
    <r>
      <rPr>
        <sz val="12"/>
        <rFont val="UD デジタル 教科書体 N-R"/>
        <family val="1"/>
        <charset val="128"/>
      </rPr>
      <t xml:space="preserve">29</t>
    </r>
    <r>
      <rPr>
        <sz val="12"/>
        <rFont val="UD デジタル 教科書体 N-R"/>
        <family val="1"/>
        <charset val="1"/>
      </rPr>
      <t xml:space="preserve">（</t>
    </r>
    <r>
      <rPr>
        <sz val="12"/>
        <rFont val="UD デジタル 教科書体 N-R"/>
        <family val="1"/>
        <charset val="128"/>
      </rPr>
      <t xml:space="preserve">課税対象所得額妻）</t>
    </r>
    <r>
      <rPr>
        <sz val="12"/>
        <rFont val="UD デジタル 教科書体 N-R"/>
        <family val="1"/>
        <charset val="1"/>
      </rPr>
      <t xml:space="preserve">がF77（</t>
    </r>
    <r>
      <rPr>
        <sz val="12"/>
        <rFont val="UD デジタル 教科書体 N-R"/>
        <family val="1"/>
        <charset val="128"/>
      </rPr>
      <t xml:space="preserve">課税対象所得金額695万円以下）</t>
    </r>
    <r>
      <rPr>
        <sz val="12"/>
        <rFont val="UD デジタル 教科書体 N-R"/>
        <family val="1"/>
        <charset val="1"/>
      </rPr>
      <t xml:space="preserve">より小さい場合、D</t>
    </r>
    <r>
      <rPr>
        <sz val="12"/>
        <rFont val="UD デジタル 教科書体 N-R"/>
        <family val="1"/>
        <charset val="128"/>
      </rPr>
      <t xml:space="preserve">29</t>
    </r>
    <r>
      <rPr>
        <sz val="12"/>
        <rFont val="UD デジタル 教科書体 N-R"/>
        <family val="1"/>
        <charset val="1"/>
      </rPr>
      <t xml:space="preserve">にI77（所得税率20%）を掛けた値からK77（\</t>
    </r>
    <r>
      <rPr>
        <sz val="12"/>
        <rFont val="UD デジタル 教科書体 N-R"/>
        <family val="1"/>
        <charset val="128"/>
      </rPr>
      <t xml:space="preserve">427,500円）</t>
    </r>
    <r>
      <rPr>
        <sz val="12"/>
        <rFont val="UD デジタル 教科書体 N-R"/>
        <family val="1"/>
        <charset val="1"/>
      </rPr>
      <t xml:space="preserve">を引いた値とする</t>
    </r>
  </si>
  <si>
    <r>
      <rPr>
        <sz val="12"/>
        <rFont val="UD デジタル 教科書体 N-R"/>
        <family val="1"/>
        <charset val="128"/>
      </rPr>
      <t xml:space="preserve">IF⑤=IF(</t>
    </r>
    <r>
      <rPr>
        <sz val="12"/>
        <color rgb="FF0000FF"/>
        <rFont val="UD デジタル 教科書体 N-R"/>
        <family val="1"/>
        <charset val="128"/>
      </rPr>
      <t xml:space="preserve">D</t>
    </r>
    <r>
      <rPr>
        <sz val="12"/>
        <rFont val="UD デジタル 教科書体 N-R"/>
        <family val="1"/>
        <charset val="128"/>
      </rPr>
      <t xml:space="preserve">29&lt;</t>
    </r>
    <r>
      <rPr>
        <sz val="12"/>
        <color rgb="FF808000"/>
        <rFont val="UD デジタル 教科書体 N-R"/>
        <family val="1"/>
        <charset val="128"/>
      </rPr>
      <t xml:space="preserve">$F$78</t>
    </r>
    <r>
      <rPr>
        <sz val="12"/>
        <rFont val="UD デジタル 教科書体 N-R"/>
        <family val="1"/>
        <charset val="128"/>
      </rPr>
      <t xml:space="preserve">,</t>
    </r>
    <r>
      <rPr>
        <sz val="12"/>
        <color rgb="FF0000FF"/>
        <rFont val="UD デジタル 教科書体 N-R"/>
        <family val="1"/>
        <charset val="128"/>
      </rPr>
      <t xml:space="preserve">D</t>
    </r>
    <r>
      <rPr>
        <sz val="12"/>
        <rFont val="UD デジタル 教科書体 N-R"/>
        <family val="1"/>
        <charset val="128"/>
      </rPr>
      <t xml:space="preserve">29*</t>
    </r>
    <r>
      <rPr>
        <sz val="12"/>
        <color rgb="FFFF0000"/>
        <rFont val="UD デジタル 教科書体 N-R"/>
        <family val="1"/>
        <charset val="128"/>
      </rPr>
      <t xml:space="preserve">$I$78</t>
    </r>
    <r>
      <rPr>
        <sz val="12"/>
        <rFont val="UD デジタル 教科書体 N-R"/>
        <family val="1"/>
        <charset val="128"/>
      </rPr>
      <t xml:space="preserve">-</t>
    </r>
    <r>
      <rPr>
        <sz val="12"/>
        <color rgb="FFFF00FF"/>
        <rFont val="UD デジタル 教科書体 N-R"/>
        <family val="1"/>
        <charset val="128"/>
      </rPr>
      <t xml:space="preserve">$K$78</t>
    </r>
    <r>
      <rPr>
        <sz val="12"/>
        <rFont val="UD デジタル 教科書体 N-R"/>
        <family val="1"/>
        <charset val="128"/>
      </rPr>
      <t xml:space="preserve">,IF⑥)</t>
    </r>
  </si>
  <si>
    <r>
      <rPr>
        <sz val="12"/>
        <rFont val="UD デジタル 教科書体 N-R"/>
        <family val="1"/>
        <charset val="1"/>
      </rPr>
      <t xml:space="preserve">D</t>
    </r>
    <r>
      <rPr>
        <sz val="12"/>
        <rFont val="UD デジタル 教科書体 N-R"/>
        <family val="1"/>
        <charset val="128"/>
      </rPr>
      <t xml:space="preserve">29</t>
    </r>
    <r>
      <rPr>
        <sz val="12"/>
        <rFont val="UD デジタル 教科書体 N-R"/>
        <family val="1"/>
        <charset val="1"/>
      </rPr>
      <t xml:space="preserve">（</t>
    </r>
    <r>
      <rPr>
        <sz val="12"/>
        <rFont val="UD デジタル 教科書体 N-R"/>
        <family val="1"/>
        <charset val="128"/>
      </rPr>
      <t xml:space="preserve">課税対象所得額妻）</t>
    </r>
    <r>
      <rPr>
        <sz val="12"/>
        <rFont val="UD デジタル 教科書体 N-R"/>
        <family val="1"/>
        <charset val="1"/>
      </rPr>
      <t xml:space="preserve">がF78（</t>
    </r>
    <r>
      <rPr>
        <sz val="12"/>
        <rFont val="UD デジタル 教科書体 N-R"/>
        <family val="1"/>
        <charset val="128"/>
      </rPr>
      <t xml:space="preserve">課税対象所得金額900万円以下）</t>
    </r>
    <r>
      <rPr>
        <sz val="12"/>
        <rFont val="UD デジタル 教科書体 N-R"/>
        <family val="1"/>
        <charset val="1"/>
      </rPr>
      <t xml:space="preserve">より小さい場合、D</t>
    </r>
    <r>
      <rPr>
        <sz val="12"/>
        <rFont val="UD デジタル 教科書体 N-R"/>
        <family val="1"/>
        <charset val="128"/>
      </rPr>
      <t xml:space="preserve">29</t>
    </r>
    <r>
      <rPr>
        <sz val="12"/>
        <rFont val="UD デジタル 教科書体 N-R"/>
        <family val="1"/>
        <charset val="1"/>
      </rPr>
      <t xml:space="preserve">にI78（所得税率23%）を掛けた値からK78（\</t>
    </r>
    <r>
      <rPr>
        <sz val="12"/>
        <rFont val="UD デジタル 教科書体 N-R"/>
        <family val="1"/>
        <charset val="128"/>
      </rPr>
      <t xml:space="preserve">636,000円）</t>
    </r>
    <r>
      <rPr>
        <sz val="12"/>
        <rFont val="UD デジタル 教科書体 N-R"/>
        <family val="1"/>
        <charset val="1"/>
      </rPr>
      <t xml:space="preserve">を引いた値とする</t>
    </r>
  </si>
  <si>
    <r>
      <rPr>
        <sz val="12"/>
        <rFont val="UD デジタル 教科書体 N-R"/>
        <family val="1"/>
        <charset val="128"/>
      </rPr>
      <t xml:space="preserve">IF⑥=IF(</t>
    </r>
    <r>
      <rPr>
        <sz val="12"/>
        <color rgb="FF0000FF"/>
        <rFont val="UD デジタル 教科書体 N-R"/>
        <family val="1"/>
        <charset val="128"/>
      </rPr>
      <t xml:space="preserve">D</t>
    </r>
    <r>
      <rPr>
        <sz val="12"/>
        <rFont val="UD デジタル 教科書体 N-R"/>
        <family val="1"/>
        <charset val="128"/>
      </rPr>
      <t xml:space="preserve">29&lt;</t>
    </r>
    <r>
      <rPr>
        <sz val="12"/>
        <color rgb="FF000080"/>
        <rFont val="UD デジタル 教科書体 N-R"/>
        <family val="1"/>
        <charset val="128"/>
      </rPr>
      <t xml:space="preserve">$F$79</t>
    </r>
    <r>
      <rPr>
        <sz val="12"/>
        <rFont val="UD デジタル 教科書体 N-R"/>
        <family val="1"/>
        <charset val="128"/>
      </rPr>
      <t xml:space="preserve">,</t>
    </r>
    <r>
      <rPr>
        <sz val="12"/>
        <color rgb="FF0000FF"/>
        <rFont val="UD デジタル 教科書体 N-R"/>
        <family val="1"/>
        <charset val="128"/>
      </rPr>
      <t xml:space="preserve">D28</t>
    </r>
    <r>
      <rPr>
        <sz val="12"/>
        <rFont val="UD デジタル 教科書体 N-R"/>
        <family val="1"/>
        <charset val="128"/>
      </rPr>
      <t xml:space="preserve">*</t>
    </r>
    <r>
      <rPr>
        <sz val="12"/>
        <color rgb="FF800080"/>
        <rFont val="UD デジタル 教科書体 N-R"/>
        <family val="1"/>
        <charset val="128"/>
      </rPr>
      <t xml:space="preserve">$I$79</t>
    </r>
    <r>
      <rPr>
        <sz val="12"/>
        <rFont val="UD デジタル 教科書体 N-R"/>
        <family val="1"/>
        <charset val="128"/>
      </rPr>
      <t xml:space="preserve">-</t>
    </r>
    <r>
      <rPr>
        <sz val="12"/>
        <color rgb="FF808000"/>
        <rFont val="UD デジタル 教科書体 N-R"/>
        <family val="1"/>
        <charset val="128"/>
      </rPr>
      <t xml:space="preserve">$K$79</t>
    </r>
    <r>
      <rPr>
        <sz val="12"/>
        <rFont val="UD デジタル 教科書体 N-R"/>
        <family val="1"/>
        <charset val="128"/>
      </rPr>
      <t xml:space="preserve">,</t>
    </r>
    <r>
      <rPr>
        <sz val="12"/>
        <color rgb="FF0000FF"/>
        <rFont val="UD デジタル 教科書体 N-R"/>
        <family val="1"/>
        <charset val="128"/>
      </rPr>
      <t xml:space="preserve">D</t>
    </r>
    <r>
      <rPr>
        <sz val="12"/>
        <rFont val="UD デジタル 教科書体 N-R"/>
        <family val="1"/>
        <charset val="128"/>
      </rPr>
      <t xml:space="preserve">29*</t>
    </r>
    <r>
      <rPr>
        <sz val="12"/>
        <color rgb="FFFF0000"/>
        <rFont val="UD デジタル 教科書体 N-R"/>
        <family val="1"/>
        <charset val="128"/>
      </rPr>
      <t xml:space="preserve">$I$80</t>
    </r>
    <r>
      <rPr>
        <sz val="12"/>
        <rFont val="UD デジタル 教科書体 N-R"/>
        <family val="1"/>
        <charset val="128"/>
      </rPr>
      <t xml:space="preserve">-</t>
    </r>
    <r>
      <rPr>
        <sz val="12"/>
        <color rgb="FFFF00FF"/>
        <rFont val="UD デジタル 教科書体 N-R"/>
        <family val="1"/>
        <charset val="128"/>
      </rPr>
      <t xml:space="preserve">$K$80</t>
    </r>
    <r>
      <rPr>
        <sz val="12"/>
        <rFont val="UD デジタル 教科書体 N-R"/>
        <family val="1"/>
        <charset val="128"/>
      </rPr>
      <t xml:space="preserve">)</t>
    </r>
  </si>
  <si>
    <r>
      <rPr>
        <sz val="12"/>
        <rFont val="UD デジタル 教科書体 N-R"/>
        <family val="1"/>
        <charset val="1"/>
      </rPr>
      <t xml:space="preserve">D</t>
    </r>
    <r>
      <rPr>
        <sz val="12"/>
        <rFont val="UD デジタル 教科書体 N-R"/>
        <family val="1"/>
        <charset val="128"/>
      </rPr>
      <t xml:space="preserve">29</t>
    </r>
    <r>
      <rPr>
        <sz val="12"/>
        <rFont val="UD デジタル 教科書体 N-R"/>
        <family val="1"/>
        <charset val="1"/>
      </rPr>
      <t xml:space="preserve">（</t>
    </r>
    <r>
      <rPr>
        <sz val="12"/>
        <rFont val="UD デジタル 教科書体 N-R"/>
        <family val="1"/>
        <charset val="128"/>
      </rPr>
      <t xml:space="preserve">課税対象所得額妻）</t>
    </r>
    <r>
      <rPr>
        <sz val="12"/>
        <rFont val="UD デジタル 教科書体 N-R"/>
        <family val="1"/>
        <charset val="1"/>
      </rPr>
      <t xml:space="preserve">がF79（</t>
    </r>
    <r>
      <rPr>
        <sz val="12"/>
        <rFont val="UD デジタル 教科書体 N-R"/>
        <family val="1"/>
        <charset val="128"/>
      </rPr>
      <t xml:space="preserve">課税対象所得金額1,800万円以下）</t>
    </r>
    <r>
      <rPr>
        <sz val="12"/>
        <rFont val="UD デジタル 教科書体 N-R"/>
        <family val="1"/>
        <charset val="1"/>
      </rPr>
      <t xml:space="preserve">より小さい場合、D</t>
    </r>
    <r>
      <rPr>
        <sz val="12"/>
        <rFont val="UD デジタル 教科書体 N-R"/>
        <family val="1"/>
        <charset val="128"/>
      </rPr>
      <t xml:space="preserve">29</t>
    </r>
    <r>
      <rPr>
        <sz val="12"/>
        <rFont val="UD デジタル 教科書体 N-R"/>
        <family val="1"/>
        <charset val="1"/>
      </rPr>
      <t xml:space="preserve">にI79（所得税率33%）を掛けた値からK79（\</t>
    </r>
    <r>
      <rPr>
        <sz val="12"/>
        <rFont val="UD デジタル 教科書体 N-R"/>
        <family val="1"/>
        <charset val="128"/>
      </rPr>
      <t xml:space="preserve">1,536,000円）</t>
    </r>
    <r>
      <rPr>
        <sz val="12"/>
        <rFont val="UD デジタル 教科書体 N-R"/>
        <family val="1"/>
        <charset val="1"/>
      </rPr>
      <t xml:space="preserve">を引いた値とする</t>
    </r>
  </si>
  <si>
    <r>
      <rPr>
        <sz val="12"/>
        <rFont val="UD デジタル 教科書体 N-R"/>
        <family val="1"/>
        <charset val="1"/>
      </rPr>
      <t xml:space="preserve">D</t>
    </r>
    <r>
      <rPr>
        <sz val="12"/>
        <rFont val="UD デジタル 教科書体 N-R"/>
        <family val="1"/>
        <charset val="128"/>
      </rPr>
      <t xml:space="preserve">29</t>
    </r>
    <r>
      <rPr>
        <sz val="12"/>
        <rFont val="UD デジタル 教科書体 N-R"/>
        <family val="1"/>
        <charset val="1"/>
      </rPr>
      <t xml:space="preserve">（</t>
    </r>
    <r>
      <rPr>
        <sz val="12"/>
        <rFont val="UD デジタル 教科書体 N-R"/>
        <family val="1"/>
        <charset val="128"/>
      </rPr>
      <t xml:space="preserve">課税対象所得額妻）</t>
    </r>
    <r>
      <rPr>
        <sz val="12"/>
        <rFont val="UD デジタル 教科書体 N-R"/>
        <family val="1"/>
        <charset val="1"/>
      </rPr>
      <t xml:space="preserve">にI80（所得税率40%）を掛けた値からK80（\</t>
    </r>
    <r>
      <rPr>
        <sz val="12"/>
        <rFont val="UD デジタル 教科書体 N-R"/>
        <family val="1"/>
        <charset val="128"/>
      </rPr>
      <t xml:space="preserve">2,796,000円）</t>
    </r>
    <r>
      <rPr>
        <sz val="12"/>
        <rFont val="UD デジタル 教科書体 N-R"/>
        <family val="1"/>
        <charset val="1"/>
      </rPr>
      <t xml:space="preserve">を引いた値とする</t>
    </r>
    <r>
      <rPr>
        <sz val="12"/>
        <rFont val="UD デジタル 教科書体 N-R"/>
        <family val="1"/>
        <charset val="128"/>
      </rPr>
      <t xml:space="preserve">（課税対象所得金額1,800万円超え）</t>
    </r>
  </si>
  <si>
    <t xml:space="preserve">地方税は、前年所得で計算</t>
  </si>
  <si>
    <t xml:space="preserve">D33～AS33</t>
  </si>
  <si>
    <t xml:space="preserve">住民税
配偶者控除</t>
  </si>
  <si>
    <r>
      <rPr>
        <sz val="12"/>
        <rFont val="UD デジタル 教科書体 N-R"/>
        <family val="1"/>
        <charset val="1"/>
      </rPr>
      <t xml:space="preserve">D33</t>
    </r>
    <r>
      <rPr>
        <sz val="12"/>
        <rFont val="UD デジタル 教科書体 N-R"/>
        <family val="1"/>
        <charset val="128"/>
      </rPr>
      <t xml:space="preserve">=IF(</t>
    </r>
    <r>
      <rPr>
        <sz val="12"/>
        <color rgb="FF0000FF"/>
        <rFont val="UD デジタル 教科書体 N-R"/>
        <family val="1"/>
        <charset val="128"/>
      </rPr>
      <t xml:space="preserve">C14</t>
    </r>
    <r>
      <rPr>
        <sz val="12"/>
        <rFont val="UD デジタル 教科書体 N-R"/>
        <family val="1"/>
        <charset val="128"/>
      </rPr>
      <t xml:space="preserve">=0,0,IF(OR(</t>
    </r>
    <r>
      <rPr>
        <sz val="12"/>
        <color rgb="FFFF0000"/>
        <rFont val="UD デジタル 教科書体 N-R"/>
        <family val="1"/>
        <charset val="128"/>
      </rPr>
      <t xml:space="preserve">C4</t>
    </r>
    <r>
      <rPr>
        <sz val="12"/>
        <rFont val="UD デジタル 教科書体 N-R"/>
        <family val="1"/>
        <charset val="128"/>
      </rPr>
      <t xml:space="preserve">=0,</t>
    </r>
    <r>
      <rPr>
        <sz val="12"/>
        <color rgb="FFFF00FF"/>
        <rFont val="UD デジタル 教科書体 N-R"/>
        <family val="1"/>
        <charset val="128"/>
      </rPr>
      <t xml:space="preserve">C15</t>
    </r>
    <r>
      <rPr>
        <sz val="12"/>
        <rFont val="UD デジタル 教科書体 N-R"/>
        <family val="1"/>
        <charset val="128"/>
      </rPr>
      <t xml:space="preserve">-</t>
    </r>
    <r>
      <rPr>
        <sz val="12"/>
        <color rgb="FF008000"/>
        <rFont val="UD デジタル 教科書体 N-R"/>
        <family val="1"/>
        <charset val="128"/>
      </rPr>
      <t xml:space="preserve">C18</t>
    </r>
    <r>
      <rPr>
        <sz val="12"/>
        <rFont val="UD デジタル 教科書体 N-R"/>
        <family val="1"/>
        <charset val="128"/>
      </rPr>
      <t xml:space="preserve">&gt;</t>
    </r>
    <r>
      <rPr>
        <sz val="12"/>
        <color rgb="FF000080"/>
        <rFont val="UD デジタル 教科書体 N-R"/>
        <family val="1"/>
        <charset val="128"/>
      </rPr>
      <t xml:space="preserve">$F$84</t>
    </r>
    <r>
      <rPr>
        <sz val="12"/>
        <rFont val="UD デジタル 教科書体 N-R"/>
        <family val="1"/>
        <charset val="128"/>
      </rPr>
      <t xml:space="preserve">),0,IF(</t>
    </r>
    <r>
      <rPr>
        <sz val="12"/>
        <color rgb="FF0000FF"/>
        <rFont val="UD デジタル 教科書体 N-R"/>
        <family val="1"/>
        <charset val="128"/>
      </rPr>
      <t xml:space="preserve">C14</t>
    </r>
    <r>
      <rPr>
        <sz val="12"/>
        <rFont val="UD デジタル 教科書体 N-R"/>
        <family val="1"/>
        <charset val="128"/>
      </rPr>
      <t xml:space="preserve">&gt;=</t>
    </r>
    <r>
      <rPr>
        <sz val="12"/>
        <color rgb="FFFF00FF"/>
        <rFont val="UD デジタル 教科書体 N-R"/>
        <family val="1"/>
        <charset val="128"/>
      </rPr>
      <t xml:space="preserve">C15</t>
    </r>
    <r>
      <rPr>
        <sz val="12"/>
        <rFont val="UD デジタル 教科書体 N-R"/>
        <family val="1"/>
        <charset val="128"/>
      </rPr>
      <t xml:space="preserve">,IF(</t>
    </r>
    <r>
      <rPr>
        <sz val="12"/>
        <color rgb="FFFF0000"/>
        <rFont val="UD デジタル 教科書体 N-R"/>
        <family val="1"/>
        <charset val="128"/>
      </rPr>
      <t xml:space="preserve">C4</t>
    </r>
    <r>
      <rPr>
        <sz val="12"/>
        <rFont val="UD デジタル 教科書体 N-R"/>
        <family val="1"/>
        <charset val="128"/>
      </rPr>
      <t xml:space="preserve">&lt;69,</t>
    </r>
    <r>
      <rPr>
        <sz val="12"/>
        <color rgb="FF0000FF"/>
        <rFont val="UD デジタル 教科書体 N-R"/>
        <family val="1"/>
        <charset val="128"/>
      </rPr>
      <t xml:space="preserve">$D$84</t>
    </r>
    <r>
      <rPr>
        <sz val="12"/>
        <rFont val="UD デジタル 教科書体 N-R"/>
        <family val="1"/>
        <charset val="128"/>
      </rPr>
      <t xml:space="preserve">,</t>
    </r>
    <r>
      <rPr>
        <sz val="12"/>
        <color rgb="FFFF0000"/>
        <rFont val="UD デジタル 教科書体 N-R"/>
        <family val="1"/>
        <charset val="128"/>
      </rPr>
      <t xml:space="preserve">$D$85</t>
    </r>
    <r>
      <rPr>
        <sz val="12"/>
        <rFont val="UD デジタル 教科書体 N-R"/>
        <family val="1"/>
        <charset val="128"/>
      </rPr>
      <t xml:space="preserve">),0)))</t>
    </r>
  </si>
  <si>
    <r>
      <rPr>
        <sz val="12"/>
        <rFont val="UD デジタル 教科書体 N-R"/>
        <family val="1"/>
        <charset val="128"/>
      </rPr>
      <t xml:space="preserve">IF(</t>
    </r>
    <r>
      <rPr>
        <sz val="12"/>
        <color rgb="FF0000FF"/>
        <rFont val="UD デジタル 教科書体 N-R"/>
        <family val="1"/>
        <charset val="128"/>
      </rPr>
      <t xml:space="preserve">C14</t>
    </r>
    <r>
      <rPr>
        <sz val="12"/>
        <rFont val="UD デジタル 教科書体 N-R"/>
        <family val="1"/>
        <charset val="128"/>
      </rPr>
      <t xml:space="preserve">=0,0,IF①)</t>
    </r>
  </si>
  <si>
    <r>
      <rPr>
        <sz val="12"/>
        <rFont val="UD デジタル 教科書体 N-R"/>
        <family val="1"/>
        <charset val="1"/>
      </rPr>
      <t xml:space="preserve">C14（</t>
    </r>
    <r>
      <rPr>
        <sz val="12"/>
        <rFont val="UD デジタル 教科書体 N-R"/>
        <family val="1"/>
        <charset val="128"/>
      </rPr>
      <t xml:space="preserve">年金集計夫）</t>
    </r>
    <r>
      <rPr>
        <sz val="12"/>
        <rFont val="UD デジタル 教科書体 N-R"/>
        <family val="1"/>
        <charset val="1"/>
      </rPr>
      <t xml:space="preserve">が0の場合は0</t>
    </r>
  </si>
  <si>
    <r>
      <rPr>
        <sz val="12"/>
        <rFont val="UD デジタル 教科書体 N-R"/>
        <family val="1"/>
        <charset val="1"/>
      </rPr>
      <t xml:space="preserve">IF①=</t>
    </r>
    <r>
      <rPr>
        <sz val="12"/>
        <rFont val="UD デジタル 教科書体 N-R"/>
        <family val="1"/>
        <charset val="128"/>
      </rPr>
      <t xml:space="preserve">IF(OR②,0,IF③)</t>
    </r>
  </si>
  <si>
    <r>
      <rPr>
        <sz val="12"/>
        <rFont val="UD デジタル 教科書体 N-R"/>
        <family val="1"/>
        <charset val="128"/>
      </rPr>
      <t xml:space="preserve">OR②=OR(</t>
    </r>
    <r>
      <rPr>
        <sz val="12"/>
        <color rgb="FFFF0000"/>
        <rFont val="UD デジタル 教科書体 N-R"/>
        <family val="1"/>
        <charset val="128"/>
      </rPr>
      <t xml:space="preserve">C4</t>
    </r>
    <r>
      <rPr>
        <sz val="12"/>
        <rFont val="UD デジタル 教科書体 N-R"/>
        <family val="1"/>
        <charset val="128"/>
      </rPr>
      <t xml:space="preserve">=0,</t>
    </r>
    <r>
      <rPr>
        <sz val="12"/>
        <color rgb="FFFF00FF"/>
        <rFont val="UD デジタル 教科書体 N-R"/>
        <family val="1"/>
        <charset val="128"/>
      </rPr>
      <t xml:space="preserve">C15</t>
    </r>
    <r>
      <rPr>
        <sz val="12"/>
        <rFont val="UD デジタル 教科書体 N-R"/>
        <family val="1"/>
        <charset val="128"/>
      </rPr>
      <t xml:space="preserve">-</t>
    </r>
    <r>
      <rPr>
        <sz val="12"/>
        <color rgb="FF008000"/>
        <rFont val="UD デジタル 教科書体 N-R"/>
        <family val="1"/>
        <charset val="128"/>
      </rPr>
      <t xml:space="preserve">C18</t>
    </r>
    <r>
      <rPr>
        <sz val="12"/>
        <rFont val="UD デジタル 教科書体 N-R"/>
        <family val="1"/>
        <charset val="128"/>
      </rPr>
      <t xml:space="preserve">&gt;</t>
    </r>
    <r>
      <rPr>
        <sz val="12"/>
        <color rgb="FF000080"/>
        <rFont val="UD デジタル 教科書体 N-R"/>
        <family val="1"/>
        <charset val="128"/>
      </rPr>
      <t xml:space="preserve">$F$84</t>
    </r>
    <r>
      <rPr>
        <sz val="12"/>
        <rFont val="UD デジタル 教科書体 N-R"/>
        <family val="1"/>
        <charset val="128"/>
      </rPr>
      <t xml:space="preserve">)</t>
    </r>
  </si>
  <si>
    <r>
      <rPr>
        <sz val="12"/>
        <rFont val="UD デジタル 教科書体 N-R"/>
        <family val="1"/>
        <charset val="1"/>
      </rPr>
      <t xml:space="preserve">C4（年齢妻）が0か、C15</t>
    </r>
    <r>
      <rPr>
        <sz val="12"/>
        <rFont val="UD デジタル 教科書体 N-R"/>
        <family val="1"/>
        <charset val="128"/>
      </rPr>
      <t xml:space="preserve">（年金集計妻）</t>
    </r>
    <r>
      <rPr>
        <sz val="12"/>
        <rFont val="UD デジタル 教科書体 N-R"/>
        <family val="1"/>
        <charset val="1"/>
      </rPr>
      <t xml:space="preserve">からC18（</t>
    </r>
    <r>
      <rPr>
        <sz val="12"/>
        <rFont val="UD デジタル 教科書体 N-R"/>
        <family val="1"/>
        <charset val="128"/>
      </rPr>
      <t xml:space="preserve">公的年金等控除額妻）</t>
    </r>
    <r>
      <rPr>
        <sz val="12"/>
        <rFont val="UD デジタル 教科書体 N-R"/>
        <family val="1"/>
        <charset val="1"/>
      </rPr>
      <t xml:space="preserve">を</t>
    </r>
    <r>
      <rPr>
        <sz val="12"/>
        <rFont val="UD デジタル 教科書体 N-R"/>
        <family val="1"/>
        <charset val="128"/>
      </rPr>
      <t xml:space="preserve">引いた値がF84（配偶者控除所得金額）より大きい場合のいづれか</t>
    </r>
  </si>
  <si>
    <r>
      <rPr>
        <sz val="12"/>
        <rFont val="UD デジタル 教科書体 N-R"/>
        <family val="1"/>
        <charset val="128"/>
      </rPr>
      <t xml:space="preserve">IF③=IF(</t>
    </r>
    <r>
      <rPr>
        <sz val="12"/>
        <color rgb="FF0000FF"/>
        <rFont val="UD デジタル 教科書体 N-R"/>
        <family val="1"/>
        <charset val="128"/>
      </rPr>
      <t xml:space="preserve">C14</t>
    </r>
    <r>
      <rPr>
        <sz val="12"/>
        <rFont val="UD デジタル 教科書体 N-R"/>
        <family val="1"/>
        <charset val="128"/>
      </rPr>
      <t xml:space="preserve">&gt;=</t>
    </r>
    <r>
      <rPr>
        <sz val="12"/>
        <color rgb="FFFF00FF"/>
        <rFont val="UD デジタル 教科書体 N-R"/>
        <family val="1"/>
        <charset val="128"/>
      </rPr>
      <t xml:space="preserve">C15</t>
    </r>
    <r>
      <rPr>
        <sz val="12"/>
        <rFont val="UD デジタル 教科書体 N-R"/>
        <family val="1"/>
        <charset val="128"/>
      </rPr>
      <t xml:space="preserve">,IF④,0)</t>
    </r>
  </si>
  <si>
    <t xml:space="preserve">C14（年金集計夫）がC15（年金集計妻）以上の場合は、さらにIF④で判定</t>
  </si>
  <si>
    <t xml:space="preserve">C14（年金集計夫）がC15（年金集計妻）より少ない場合は、0とする</t>
  </si>
  <si>
    <r>
      <rPr>
        <sz val="12"/>
        <rFont val="UD デジタル 教科書体 N-R"/>
        <family val="1"/>
        <charset val="1"/>
      </rPr>
      <t xml:space="preserve">IF④=</t>
    </r>
    <r>
      <rPr>
        <sz val="12"/>
        <rFont val="UD デジタル 教科書体 N-R"/>
        <family val="1"/>
        <charset val="128"/>
      </rPr>
      <t xml:space="preserve">IF(</t>
    </r>
    <r>
      <rPr>
        <sz val="12"/>
        <color rgb="FFFF0000"/>
        <rFont val="UD デジタル 教科書体 N-R"/>
        <family val="1"/>
        <charset val="128"/>
      </rPr>
      <t xml:space="preserve">C4</t>
    </r>
    <r>
      <rPr>
        <sz val="12"/>
        <rFont val="UD デジタル 教科書体 N-R"/>
        <family val="1"/>
        <charset val="128"/>
      </rPr>
      <t xml:space="preserve">&lt;69,</t>
    </r>
    <r>
      <rPr>
        <sz val="12"/>
        <color rgb="FF0000FF"/>
        <rFont val="UD デジタル 教科書体 N-R"/>
        <family val="1"/>
        <charset val="128"/>
      </rPr>
      <t xml:space="preserve">$D$84</t>
    </r>
    <r>
      <rPr>
        <sz val="12"/>
        <rFont val="UD デジタル 教科書体 N-R"/>
        <family val="1"/>
        <charset val="128"/>
      </rPr>
      <t xml:space="preserve">,</t>
    </r>
    <r>
      <rPr>
        <sz val="12"/>
        <color rgb="FFFF0000"/>
        <rFont val="UD デジタル 教科書体 N-R"/>
        <family val="1"/>
        <charset val="128"/>
      </rPr>
      <t xml:space="preserve">$D$85</t>
    </r>
    <r>
      <rPr>
        <sz val="12"/>
        <rFont val="UD デジタル 教科書体 N-R"/>
        <family val="1"/>
        <charset val="128"/>
      </rPr>
      <t xml:space="preserve">)</t>
    </r>
  </si>
  <si>
    <t xml:space="preserve">D84</t>
  </si>
  <si>
    <t xml:space="preserve">C4（年齢妻）が69歳以下の場合はD84（70歳未満配偶者控除額）</t>
  </si>
  <si>
    <t xml:space="preserve">D85</t>
  </si>
  <si>
    <t xml:space="preserve">C4（年齢妻）が70歳以上の場合はD85（70歳以上配偶者控除額）</t>
  </si>
  <si>
    <t xml:space="preserve">D34～AS34</t>
  </si>
  <si>
    <r>
      <rPr>
        <sz val="12"/>
        <rFont val="UD デジタル 教科書体 N-R"/>
        <family val="1"/>
        <charset val="1"/>
      </rPr>
      <t xml:space="preserve">D34</t>
    </r>
    <r>
      <rPr>
        <sz val="12"/>
        <rFont val="UD デジタル 教科書体 N-R"/>
        <family val="1"/>
        <charset val="128"/>
      </rPr>
      <t xml:space="preserve">=IF(</t>
    </r>
    <r>
      <rPr>
        <sz val="12"/>
        <color rgb="FF0000FF"/>
        <rFont val="UD デジタル 教科書体 N-R"/>
        <family val="1"/>
        <charset val="128"/>
      </rPr>
      <t xml:space="preserve">C15</t>
    </r>
    <r>
      <rPr>
        <sz val="12"/>
        <rFont val="UD デジタル 教科書体 N-R"/>
        <family val="1"/>
        <charset val="128"/>
      </rPr>
      <t xml:space="preserve">=0,0,IF(OR(</t>
    </r>
    <r>
      <rPr>
        <sz val="12"/>
        <color rgb="FFFF0000"/>
        <rFont val="UD デジタル 教科書体 N-R"/>
        <family val="1"/>
        <charset val="128"/>
      </rPr>
      <t xml:space="preserve">C3</t>
    </r>
    <r>
      <rPr>
        <sz val="12"/>
        <rFont val="UD デジタル 教科書体 N-R"/>
        <family val="1"/>
        <charset val="128"/>
      </rPr>
      <t xml:space="preserve">=0,</t>
    </r>
    <r>
      <rPr>
        <sz val="12"/>
        <color rgb="FFFF00FF"/>
        <rFont val="UD デジタル 教科書体 N-R"/>
        <family val="1"/>
        <charset val="128"/>
      </rPr>
      <t xml:space="preserve">C14</t>
    </r>
    <r>
      <rPr>
        <sz val="12"/>
        <rFont val="UD デジタル 教科書体 N-R"/>
        <family val="1"/>
        <charset val="128"/>
      </rPr>
      <t xml:space="preserve">-</t>
    </r>
    <r>
      <rPr>
        <sz val="12"/>
        <color rgb="FF008000"/>
        <rFont val="UD デジタル 教科書体 N-R"/>
        <family val="1"/>
        <charset val="128"/>
      </rPr>
      <t xml:space="preserve">C17</t>
    </r>
    <r>
      <rPr>
        <sz val="12"/>
        <rFont val="UD デジタル 教科書体 N-R"/>
        <family val="1"/>
        <charset val="128"/>
      </rPr>
      <t xml:space="preserve">&gt;</t>
    </r>
    <r>
      <rPr>
        <sz val="12"/>
        <color rgb="FF000080"/>
        <rFont val="UD デジタル 教科書体 N-R"/>
        <family val="1"/>
        <charset val="128"/>
      </rPr>
      <t xml:space="preserve">$F$84</t>
    </r>
    <r>
      <rPr>
        <sz val="12"/>
        <rFont val="UD デジタル 教科書体 N-R"/>
        <family val="1"/>
        <charset val="128"/>
      </rPr>
      <t xml:space="preserve">),0,IF(</t>
    </r>
    <r>
      <rPr>
        <sz val="12"/>
        <color rgb="FF0000FF"/>
        <rFont val="UD デジタル 教科書体 N-R"/>
        <family val="1"/>
        <charset val="128"/>
      </rPr>
      <t xml:space="preserve">C15</t>
    </r>
    <r>
      <rPr>
        <sz val="12"/>
        <rFont val="UD デジタル 教科書体 N-R"/>
        <family val="1"/>
        <charset val="128"/>
      </rPr>
      <t xml:space="preserve">&gt;=</t>
    </r>
    <r>
      <rPr>
        <sz val="12"/>
        <color rgb="FFFF00FF"/>
        <rFont val="UD デジタル 教科書体 N-R"/>
        <family val="1"/>
        <charset val="128"/>
      </rPr>
      <t xml:space="preserve">C14</t>
    </r>
    <r>
      <rPr>
        <sz val="12"/>
        <rFont val="UD デジタル 教科書体 N-R"/>
        <family val="1"/>
        <charset val="128"/>
      </rPr>
      <t xml:space="preserve">,IF(</t>
    </r>
    <r>
      <rPr>
        <sz val="12"/>
        <color rgb="FFFF0000"/>
        <rFont val="UD デジタル 教科書体 N-R"/>
        <family val="1"/>
        <charset val="128"/>
      </rPr>
      <t xml:space="preserve">C3</t>
    </r>
    <r>
      <rPr>
        <sz val="12"/>
        <rFont val="UD デジタル 教科書体 N-R"/>
        <family val="1"/>
        <charset val="128"/>
      </rPr>
      <t xml:space="preserve">&lt;69,</t>
    </r>
    <r>
      <rPr>
        <sz val="12"/>
        <color rgb="FF0000FF"/>
        <rFont val="UD デジタル 教科書体 N-R"/>
        <family val="1"/>
        <charset val="128"/>
      </rPr>
      <t xml:space="preserve">$D$84</t>
    </r>
    <r>
      <rPr>
        <sz val="12"/>
        <rFont val="UD デジタル 教科書体 N-R"/>
        <family val="1"/>
        <charset val="128"/>
      </rPr>
      <t xml:space="preserve">,</t>
    </r>
    <r>
      <rPr>
        <sz val="12"/>
        <color rgb="FFFF0000"/>
        <rFont val="UD デジタル 教科書体 N-R"/>
        <family val="1"/>
        <charset val="128"/>
      </rPr>
      <t xml:space="preserve">$D$85</t>
    </r>
    <r>
      <rPr>
        <sz val="12"/>
        <rFont val="UD デジタル 教科書体 N-R"/>
        <family val="1"/>
        <charset val="128"/>
      </rPr>
      <t xml:space="preserve">),0)))</t>
    </r>
  </si>
  <si>
    <r>
      <rPr>
        <sz val="12"/>
        <rFont val="UD デジタル 教科書体 N-R"/>
        <family val="1"/>
        <charset val="128"/>
      </rPr>
      <t xml:space="preserve">IF(</t>
    </r>
    <r>
      <rPr>
        <sz val="12"/>
        <color rgb="FF0000FF"/>
        <rFont val="UD デジタル 教科書体 N-R"/>
        <family val="1"/>
        <charset val="128"/>
      </rPr>
      <t xml:space="preserve">C15</t>
    </r>
    <r>
      <rPr>
        <sz val="12"/>
        <rFont val="UD デジタル 教科書体 N-R"/>
        <family val="1"/>
        <charset val="128"/>
      </rPr>
      <t xml:space="preserve">=0,0,IF①)</t>
    </r>
  </si>
  <si>
    <r>
      <rPr>
        <sz val="12"/>
        <rFont val="UD デジタル 教科書体 N-R"/>
        <family val="1"/>
        <charset val="1"/>
      </rPr>
      <t xml:space="preserve">C15（</t>
    </r>
    <r>
      <rPr>
        <sz val="12"/>
        <rFont val="UD デジタル 教科書体 N-R"/>
        <family val="1"/>
        <charset val="128"/>
      </rPr>
      <t xml:space="preserve">年金集計妻）</t>
    </r>
    <r>
      <rPr>
        <sz val="12"/>
        <rFont val="UD デジタル 教科書体 N-R"/>
        <family val="1"/>
        <charset val="1"/>
      </rPr>
      <t xml:space="preserve">が0の場合は0</t>
    </r>
  </si>
  <si>
    <r>
      <rPr>
        <sz val="12"/>
        <rFont val="UD デジタル 教科書体 N-R"/>
        <family val="1"/>
        <charset val="128"/>
      </rPr>
      <t xml:space="preserve">OR②=OR(</t>
    </r>
    <r>
      <rPr>
        <sz val="12"/>
        <color rgb="FFFF0000"/>
        <rFont val="UD デジタル 教科書体 N-R"/>
        <family val="1"/>
        <charset val="128"/>
      </rPr>
      <t xml:space="preserve">C3</t>
    </r>
    <r>
      <rPr>
        <sz val="12"/>
        <rFont val="UD デジタル 教科書体 N-R"/>
        <family val="1"/>
        <charset val="128"/>
      </rPr>
      <t xml:space="preserve">=0,</t>
    </r>
    <r>
      <rPr>
        <sz val="12"/>
        <color rgb="FFFF00FF"/>
        <rFont val="UD デジタル 教科書体 N-R"/>
        <family val="1"/>
        <charset val="128"/>
      </rPr>
      <t xml:space="preserve">C14</t>
    </r>
    <r>
      <rPr>
        <sz val="12"/>
        <rFont val="UD デジタル 教科書体 N-R"/>
        <family val="1"/>
        <charset val="128"/>
      </rPr>
      <t xml:space="preserve">-</t>
    </r>
    <r>
      <rPr>
        <sz val="12"/>
        <color rgb="FF008000"/>
        <rFont val="UD デジタル 教科書体 N-R"/>
        <family val="1"/>
        <charset val="128"/>
      </rPr>
      <t xml:space="preserve">C17</t>
    </r>
    <r>
      <rPr>
        <sz val="12"/>
        <rFont val="UD デジタル 教科書体 N-R"/>
        <family val="1"/>
        <charset val="128"/>
      </rPr>
      <t xml:space="preserve">&gt;</t>
    </r>
    <r>
      <rPr>
        <sz val="12"/>
        <color rgb="FF000080"/>
        <rFont val="UD デジタル 教科書体 N-R"/>
        <family val="1"/>
        <charset val="128"/>
      </rPr>
      <t xml:space="preserve">$F$84</t>
    </r>
    <r>
      <rPr>
        <sz val="12"/>
        <rFont val="UD デジタル 教科書体 N-R"/>
        <family val="1"/>
        <charset val="128"/>
      </rPr>
      <t xml:space="preserve">)</t>
    </r>
  </si>
  <si>
    <r>
      <rPr>
        <sz val="12"/>
        <rFont val="UD デジタル 教科書体 N-R"/>
        <family val="1"/>
        <charset val="1"/>
      </rPr>
      <t xml:space="preserve">C3（年齢夫）が0か、C14</t>
    </r>
    <r>
      <rPr>
        <sz val="12"/>
        <rFont val="UD デジタル 教科書体 N-R"/>
        <family val="1"/>
        <charset val="128"/>
      </rPr>
      <t xml:space="preserve">（年金集計夫）</t>
    </r>
    <r>
      <rPr>
        <sz val="12"/>
        <rFont val="UD デジタル 教科書体 N-R"/>
        <family val="1"/>
        <charset val="1"/>
      </rPr>
      <t xml:space="preserve">からC17（</t>
    </r>
    <r>
      <rPr>
        <sz val="12"/>
        <rFont val="UD デジタル 教科書体 N-R"/>
        <family val="1"/>
        <charset val="128"/>
      </rPr>
      <t xml:space="preserve">公的年金等控除額夫）</t>
    </r>
    <r>
      <rPr>
        <sz val="12"/>
        <rFont val="UD デジタル 教科書体 N-R"/>
        <family val="1"/>
        <charset val="1"/>
      </rPr>
      <t xml:space="preserve">を</t>
    </r>
    <r>
      <rPr>
        <sz val="12"/>
        <rFont val="UD デジタル 教科書体 N-R"/>
        <family val="1"/>
        <charset val="128"/>
      </rPr>
      <t xml:space="preserve">引いた値がF84（配偶者控除所得金額）より大きい場合のいづれか</t>
    </r>
  </si>
  <si>
    <r>
      <rPr>
        <sz val="12"/>
        <rFont val="UD デジタル 教科書体 N-R"/>
        <family val="1"/>
        <charset val="128"/>
      </rPr>
      <t xml:space="preserve">IF③=IF(</t>
    </r>
    <r>
      <rPr>
        <sz val="12"/>
        <color rgb="FF0000FF"/>
        <rFont val="UD デジタル 教科書体 N-R"/>
        <family val="1"/>
        <charset val="128"/>
      </rPr>
      <t xml:space="preserve">C15</t>
    </r>
    <r>
      <rPr>
        <sz val="12"/>
        <rFont val="UD デジタル 教科書体 N-R"/>
        <family val="1"/>
        <charset val="128"/>
      </rPr>
      <t xml:space="preserve">&gt;=</t>
    </r>
    <r>
      <rPr>
        <sz val="12"/>
        <color rgb="FFFF00FF"/>
        <rFont val="UD デジタル 教科書体 N-R"/>
        <family val="1"/>
        <charset val="128"/>
      </rPr>
      <t xml:space="preserve">C14</t>
    </r>
    <r>
      <rPr>
        <sz val="12"/>
        <rFont val="UD デジタル 教科書体 N-R"/>
        <family val="1"/>
        <charset val="128"/>
      </rPr>
      <t xml:space="preserve">,IF④,0)</t>
    </r>
  </si>
  <si>
    <t xml:space="preserve">C15（年金集計妻）がC14（年金集計夫）以上の場合は、さらにIF④で判定</t>
  </si>
  <si>
    <t xml:space="preserve">C15（年金集計妻）がC14（年金集計夫）より少ない場合は、0とする</t>
  </si>
  <si>
    <r>
      <rPr>
        <sz val="12"/>
        <rFont val="UD デジタル 教科書体 N-R"/>
        <family val="1"/>
        <charset val="1"/>
      </rPr>
      <t xml:space="preserve">IF④=</t>
    </r>
    <r>
      <rPr>
        <sz val="12"/>
        <rFont val="UD デジタル 教科書体 N-R"/>
        <family val="1"/>
        <charset val="128"/>
      </rPr>
      <t xml:space="preserve">IF(</t>
    </r>
    <r>
      <rPr>
        <sz val="12"/>
        <color rgb="FFFF0000"/>
        <rFont val="UD デジタル 教科書体 N-R"/>
        <family val="1"/>
        <charset val="128"/>
      </rPr>
      <t xml:space="preserve">C3</t>
    </r>
    <r>
      <rPr>
        <sz val="12"/>
        <rFont val="UD デジタル 教科書体 N-R"/>
        <family val="1"/>
        <charset val="128"/>
      </rPr>
      <t xml:space="preserve">&lt;69,</t>
    </r>
    <r>
      <rPr>
        <sz val="12"/>
        <color rgb="FF0000FF"/>
        <rFont val="UD デジタル 教科書体 N-R"/>
        <family val="1"/>
        <charset val="128"/>
      </rPr>
      <t xml:space="preserve">$D$84</t>
    </r>
    <r>
      <rPr>
        <sz val="12"/>
        <rFont val="UD デジタル 教科書体 N-R"/>
        <family val="1"/>
        <charset val="128"/>
      </rPr>
      <t xml:space="preserve">,</t>
    </r>
    <r>
      <rPr>
        <sz val="12"/>
        <color rgb="FFFF0000"/>
        <rFont val="UD デジタル 教科書体 N-R"/>
        <family val="1"/>
        <charset val="128"/>
      </rPr>
      <t xml:space="preserve">$D$85</t>
    </r>
    <r>
      <rPr>
        <sz val="12"/>
        <rFont val="UD デジタル 教科書体 N-R"/>
        <family val="1"/>
        <charset val="128"/>
      </rPr>
      <t xml:space="preserve">)</t>
    </r>
  </si>
  <si>
    <t xml:space="preserve">C3（年齢夫）が69歳以下の場合はD84（70歳未満配偶者控除額）</t>
  </si>
  <si>
    <t xml:space="preserve">C3（年齢夫）が70歳以上の場合はD85（70歳以上配偶者控除額）</t>
  </si>
  <si>
    <t xml:space="preserve">D37～AS37</t>
  </si>
  <si>
    <r>
      <rPr>
        <sz val="12"/>
        <rFont val="UD デジタル 教科書体 N-R"/>
        <family val="1"/>
        <charset val="1"/>
      </rPr>
      <t xml:space="preserve">D37</t>
    </r>
    <r>
      <rPr>
        <sz val="12"/>
        <rFont val="UD デジタル 教科書体 N-R"/>
        <family val="1"/>
        <charset val="128"/>
      </rPr>
      <t xml:space="preserve">=IF(</t>
    </r>
    <r>
      <rPr>
        <sz val="12"/>
        <color rgb="FF0000FF"/>
        <rFont val="UD デジタル 教科書体 N-R"/>
        <family val="1"/>
        <charset val="128"/>
      </rPr>
      <t xml:space="preserve">C14</t>
    </r>
    <r>
      <rPr>
        <sz val="12"/>
        <rFont val="UD デジタル 教科書体 N-R"/>
        <family val="1"/>
        <charset val="128"/>
      </rPr>
      <t xml:space="preserve">=0,0,IF(</t>
    </r>
    <r>
      <rPr>
        <sz val="12"/>
        <color rgb="FFFF0000"/>
        <rFont val="UD デジタル 教科書体 N-R"/>
        <family val="1"/>
        <charset val="128"/>
      </rPr>
      <t xml:space="preserve">C15</t>
    </r>
    <r>
      <rPr>
        <sz val="12"/>
        <rFont val="UD デジタル 教科書体 N-R"/>
        <family val="1"/>
        <charset val="128"/>
      </rPr>
      <t xml:space="preserve">=0,SUM(</t>
    </r>
    <r>
      <rPr>
        <sz val="12"/>
        <color rgb="FFFF00FF"/>
        <rFont val="UD デジタル 教科書体 N-R"/>
        <family val="1"/>
        <charset val="128"/>
      </rPr>
      <t xml:space="preserve">C17:C18</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000080"/>
        <rFont val="UD デジタル 教科書体 N-R"/>
        <family val="1"/>
        <charset val="128"/>
      </rPr>
      <t xml:space="preserve">D33:D36</t>
    </r>
    <r>
      <rPr>
        <sz val="12"/>
        <rFont val="UD デジタル 教科書体 N-R"/>
        <family val="1"/>
        <charset val="128"/>
      </rPr>
      <t xml:space="preserve">),IF(</t>
    </r>
    <r>
      <rPr>
        <sz val="12"/>
        <color rgb="FF0000FF"/>
        <rFont val="UD デジタル 教科書体 N-R"/>
        <family val="1"/>
        <charset val="128"/>
      </rPr>
      <t xml:space="preserve">C14</t>
    </r>
    <r>
      <rPr>
        <sz val="12"/>
        <rFont val="UD デジタル 教科書体 N-R"/>
        <family val="1"/>
        <charset val="128"/>
      </rPr>
      <t xml:space="preserve">&gt;</t>
    </r>
    <r>
      <rPr>
        <sz val="12"/>
        <color rgb="FFFF0000"/>
        <rFont val="UD デジタル 教科書体 N-R"/>
        <family val="1"/>
        <charset val="128"/>
      </rPr>
      <t xml:space="preserve">C15</t>
    </r>
    <r>
      <rPr>
        <sz val="12"/>
        <rFont val="UD デジタル 教科書体 N-R"/>
        <family val="1"/>
        <charset val="128"/>
      </rPr>
      <t xml:space="preserve">,SUM(</t>
    </r>
    <r>
      <rPr>
        <sz val="12"/>
        <color rgb="FF808000"/>
        <rFont val="UD デジタル 教科書体 N-R"/>
        <family val="1"/>
        <charset val="128"/>
      </rPr>
      <t xml:space="preserve">C17</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FF0000"/>
        <rFont val="UD デジタル 教科書体 N-R"/>
        <family val="1"/>
        <charset val="128"/>
      </rPr>
      <t xml:space="preserve">D33</t>
    </r>
    <r>
      <rPr>
        <sz val="12"/>
        <rFont val="UD デジタル 教科書体 N-R"/>
        <family val="1"/>
        <charset val="128"/>
      </rPr>
      <t xml:space="preserve">,</t>
    </r>
    <r>
      <rPr>
        <sz val="12"/>
        <color rgb="FFFF00FF"/>
        <rFont val="UD デジタル 教科書体 N-R"/>
        <family val="1"/>
        <charset val="128"/>
      </rPr>
      <t xml:space="preserve">D35:D36</t>
    </r>
    <r>
      <rPr>
        <sz val="12"/>
        <rFont val="UD デジタル 教科書体 N-R"/>
        <family val="1"/>
        <charset val="128"/>
      </rPr>
      <t xml:space="preserve">),</t>
    </r>
    <r>
      <rPr>
        <sz val="12"/>
        <color rgb="FF808000"/>
        <rFont val="UD デジタル 教科書体 N-R"/>
        <family val="1"/>
        <charset val="128"/>
      </rPr>
      <t xml:space="preserve">C17</t>
    </r>
    <r>
      <rPr>
        <sz val="12"/>
        <rFont val="UD デジタル 教科書体 N-R"/>
        <family val="1"/>
        <charset val="128"/>
      </rPr>
      <t xml:space="preserve">))+</t>
    </r>
    <r>
      <rPr>
        <sz val="12"/>
        <color rgb="FF000080"/>
        <rFont val="UD デジタル 教科書体 N-R"/>
        <family val="1"/>
        <charset val="128"/>
      </rPr>
      <t xml:space="preserve">$D$82</t>
    </r>
    <r>
      <rPr>
        <sz val="12"/>
        <rFont val="UD デジタル 教科書体 N-R"/>
        <family val="1"/>
        <charset val="128"/>
      </rPr>
      <t xml:space="preserve">)</t>
    </r>
  </si>
  <si>
    <t xml:space="preserve">C14（年金集計夫）が0の場合は0</t>
  </si>
  <si>
    <r>
      <rPr>
        <sz val="12"/>
        <rFont val="UD デジタル 教科書体 N-R"/>
        <family val="1"/>
        <charset val="128"/>
      </rPr>
      <t xml:space="preserve">IF①=IF(</t>
    </r>
    <r>
      <rPr>
        <sz val="12"/>
        <color rgb="FFFF0000"/>
        <rFont val="UD デジタル 教科書体 N-R"/>
        <family val="1"/>
        <charset val="128"/>
      </rPr>
      <t xml:space="preserve">C15</t>
    </r>
    <r>
      <rPr>
        <sz val="12"/>
        <rFont val="UD デジタル 教科書体 N-R"/>
        <family val="1"/>
        <charset val="128"/>
      </rPr>
      <t xml:space="preserve">=0,SUM②,IF③)+</t>
    </r>
    <r>
      <rPr>
        <sz val="12"/>
        <color rgb="FF000080"/>
        <rFont val="UD デジタル 教科書体 N-R"/>
        <family val="1"/>
        <charset val="128"/>
      </rPr>
      <t xml:space="preserve">$D$82</t>
    </r>
  </si>
  <si>
    <t xml:space="preserve">SUM</t>
  </si>
  <si>
    <r>
      <rPr>
        <sz val="12"/>
        <rFont val="UD デジタル 教科書体 N-R"/>
        <family val="1"/>
        <charset val="1"/>
      </rPr>
      <t xml:space="preserve">C15（年金集計妻）が0の場合はSUM②の値にD82（</t>
    </r>
    <r>
      <rPr>
        <sz val="12"/>
        <rFont val="UD デジタル 教科書体 N-R"/>
        <family val="1"/>
        <charset val="128"/>
      </rPr>
      <t xml:space="preserve">基礎控除額）を足した値</t>
    </r>
  </si>
  <si>
    <r>
      <rPr>
        <sz val="12"/>
        <rFont val="UD デジタル 教科書体 N-R"/>
        <family val="1"/>
        <charset val="128"/>
      </rPr>
      <t xml:space="preserve">SUM②=SUM(</t>
    </r>
    <r>
      <rPr>
        <sz val="12"/>
        <color rgb="FFFF00FF"/>
        <rFont val="UD デジタル 教科書体 N-R"/>
        <family val="1"/>
        <charset val="128"/>
      </rPr>
      <t xml:space="preserve">C17:C18</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000080"/>
        <rFont val="UD デジタル 教科書体 N-R"/>
        <family val="1"/>
        <charset val="128"/>
      </rPr>
      <t xml:space="preserve">D33:D36</t>
    </r>
    <r>
      <rPr>
        <sz val="12"/>
        <rFont val="UD デジタル 教科書体 N-R"/>
        <family val="1"/>
        <charset val="128"/>
      </rPr>
      <t xml:space="preserve">)</t>
    </r>
  </si>
  <si>
    <r>
      <rPr>
        <sz val="12"/>
        <rFont val="UD デジタル 教科書体 N-R"/>
        <family val="1"/>
        <charset val="1"/>
      </rPr>
      <t xml:space="preserve">C17（</t>
    </r>
    <r>
      <rPr>
        <sz val="12"/>
        <rFont val="UD デジタル 教科書体 N-R"/>
        <family val="1"/>
        <charset val="128"/>
      </rPr>
      <t xml:space="preserve">公的年金等控除額夫）</t>
    </r>
    <r>
      <rPr>
        <sz val="12"/>
        <rFont val="UD デジタル 教科書体 N-R"/>
        <family val="1"/>
        <charset val="1"/>
      </rPr>
      <t xml:space="preserve">からC18</t>
    </r>
    <r>
      <rPr>
        <sz val="12"/>
        <rFont val="UD デジタル 教科書体 N-R"/>
        <family val="1"/>
        <charset val="128"/>
      </rPr>
      <t xml:space="preserve">（公的年金等控除額妻）</t>
    </r>
    <r>
      <rPr>
        <sz val="12"/>
        <rFont val="UD デジタル 教科書体 N-R"/>
        <family val="1"/>
        <charset val="1"/>
      </rPr>
      <t xml:space="preserve">、C23（</t>
    </r>
    <r>
      <rPr>
        <sz val="12"/>
        <rFont val="UD デジタル 教科書体 N-R"/>
        <family val="1"/>
        <charset val="128"/>
      </rPr>
      <t xml:space="preserve">健康保険料）</t>
    </r>
    <r>
      <rPr>
        <sz val="12"/>
        <rFont val="UD デジタル 教科書体 N-R"/>
        <family val="1"/>
        <charset val="1"/>
      </rPr>
      <t xml:space="preserve">からC25（国民年金支払額）、D33（</t>
    </r>
    <r>
      <rPr>
        <sz val="12"/>
        <rFont val="UD デジタル 教科書体 N-R"/>
        <family val="1"/>
        <charset val="128"/>
      </rPr>
      <t xml:space="preserve">住民税配偶者控除額）</t>
    </r>
    <r>
      <rPr>
        <sz val="12"/>
        <rFont val="UD デジタル 教科書体 N-R"/>
        <family val="1"/>
        <charset val="1"/>
      </rPr>
      <t xml:space="preserve">からD36（</t>
    </r>
    <r>
      <rPr>
        <sz val="12"/>
        <rFont val="UD デジタル 教科書体 N-R"/>
        <family val="1"/>
        <charset val="128"/>
      </rPr>
      <t xml:space="preserve">住民税その他控除額）</t>
    </r>
    <r>
      <rPr>
        <sz val="12"/>
        <rFont val="UD デジタル 教科書体 N-R"/>
        <family val="1"/>
        <charset val="1"/>
      </rPr>
      <t xml:space="preserve">を全て足した値</t>
    </r>
  </si>
  <si>
    <r>
      <rPr>
        <sz val="12"/>
        <rFont val="UD デジタル 教科書体 N-R"/>
        <family val="1"/>
        <charset val="128"/>
      </rPr>
      <t xml:space="preserve">IF③=IF(</t>
    </r>
    <r>
      <rPr>
        <sz val="12"/>
        <color rgb="FF0000FF"/>
        <rFont val="UD デジタル 教科書体 N-R"/>
        <family val="1"/>
        <charset val="128"/>
      </rPr>
      <t xml:space="preserve">C14</t>
    </r>
    <r>
      <rPr>
        <sz val="12"/>
        <rFont val="UD デジタル 教科書体 N-R"/>
        <family val="1"/>
        <charset val="128"/>
      </rPr>
      <t xml:space="preserve">&gt;</t>
    </r>
    <r>
      <rPr>
        <sz val="12"/>
        <color rgb="FFFF0000"/>
        <rFont val="UD デジタル 教科書体 N-R"/>
        <family val="1"/>
        <charset val="128"/>
      </rPr>
      <t xml:space="preserve">C15</t>
    </r>
    <r>
      <rPr>
        <sz val="12"/>
        <rFont val="UD デジタル 教科書体 N-R"/>
        <family val="1"/>
        <charset val="128"/>
      </rPr>
      <t xml:space="preserve">,SUM④,</t>
    </r>
    <r>
      <rPr>
        <sz val="12"/>
        <color rgb="FF808000"/>
        <rFont val="UD デジタル 教科書体 N-R"/>
        <family val="1"/>
        <charset val="128"/>
      </rPr>
      <t xml:space="preserve">C17</t>
    </r>
    <r>
      <rPr>
        <sz val="12"/>
        <rFont val="UD デジタル 教科書体 N-R"/>
        <family val="1"/>
        <charset val="128"/>
      </rPr>
      <t xml:space="preserve">)+</t>
    </r>
    <r>
      <rPr>
        <sz val="12"/>
        <color rgb="FF000080"/>
        <rFont val="UD デジタル 教科書体 N-R"/>
        <family val="1"/>
        <charset val="128"/>
      </rPr>
      <t xml:space="preserve">$D$82</t>
    </r>
    <r>
      <rPr>
        <sz val="12"/>
        <rFont val="UD デジタル 教科書体 N-R"/>
        <family val="1"/>
        <charset val="128"/>
      </rPr>
      <t xml:space="preserve">)</t>
    </r>
  </si>
  <si>
    <r>
      <rPr>
        <sz val="12"/>
        <rFont val="UD デジタル 教科書体 N-R"/>
        <family val="1"/>
        <charset val="1"/>
      </rPr>
      <t xml:space="preserve">C14（年金集計夫）がC15</t>
    </r>
    <r>
      <rPr>
        <sz val="12"/>
        <rFont val="UD デジタル 教科書体 N-R"/>
        <family val="1"/>
        <charset val="128"/>
      </rPr>
      <t xml:space="preserve">（年金集計妻夫）より多い</t>
    </r>
    <r>
      <rPr>
        <sz val="12"/>
        <rFont val="UD デジタル 教科書体 N-R"/>
        <family val="1"/>
        <charset val="1"/>
      </rPr>
      <t xml:space="preserve">場合はSUM④の値</t>
    </r>
    <r>
      <rPr>
        <sz val="12"/>
        <rFont val="UD デジタル 教科書体 N-R"/>
        <family val="1"/>
        <charset val="128"/>
      </rPr>
      <t xml:space="preserve">にD82（基礎控除額）を足した値</t>
    </r>
  </si>
  <si>
    <r>
      <rPr>
        <sz val="12"/>
        <rFont val="UD デジタル 教科書体 N-R"/>
        <family val="1"/>
        <charset val="1"/>
      </rPr>
      <t xml:space="preserve">C17（公的年金等控除額夫）</t>
    </r>
    <r>
      <rPr>
        <sz val="12"/>
        <rFont val="UD デジタル 教科書体 N-R"/>
        <family val="1"/>
        <charset val="128"/>
      </rPr>
      <t xml:space="preserve">にD82（基礎控除額）を足した値</t>
    </r>
  </si>
  <si>
    <r>
      <rPr>
        <sz val="12"/>
        <rFont val="UD デジタル 教科書体 N-R"/>
        <family val="1"/>
        <charset val="128"/>
      </rPr>
      <t xml:space="preserve">SUM④=SUM(</t>
    </r>
    <r>
      <rPr>
        <sz val="12"/>
        <color rgb="FF808000"/>
        <rFont val="UD デジタル 教科書体 N-R"/>
        <family val="1"/>
        <charset val="128"/>
      </rPr>
      <t xml:space="preserve">C17</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FF0000"/>
        <rFont val="UD デジタル 教科書体 N-R"/>
        <family val="1"/>
        <charset val="128"/>
      </rPr>
      <t xml:space="preserve">D33</t>
    </r>
    <r>
      <rPr>
        <sz val="12"/>
        <rFont val="UD デジタル 教科書体 N-R"/>
        <family val="1"/>
        <charset val="128"/>
      </rPr>
      <t xml:space="preserve">,</t>
    </r>
    <r>
      <rPr>
        <sz val="12"/>
        <color rgb="FFFF00FF"/>
        <rFont val="UD デジタル 教科書体 N-R"/>
        <family val="1"/>
        <charset val="128"/>
      </rPr>
      <t xml:space="preserve">D35:D36</t>
    </r>
    <r>
      <rPr>
        <sz val="12"/>
        <rFont val="UD デジタル 教科書体 N-R"/>
        <family val="1"/>
        <charset val="128"/>
      </rPr>
      <t xml:space="preserve">)</t>
    </r>
  </si>
  <si>
    <t xml:space="preserve">C17（公的年金等控除額夫）にC23（健康保険料）からC25（国民年金支払額）、D33（住民税
配偶者控除額夫）、D35（住民税その他控除額）からD36（住民税その他控除額）を全て足した値</t>
  </si>
  <si>
    <t xml:space="preserve">D38～AS38</t>
  </si>
  <si>
    <r>
      <rPr>
        <sz val="12"/>
        <rFont val="UD デジタル 教科書体 N-R"/>
        <family val="1"/>
        <charset val="1"/>
      </rPr>
      <t xml:space="preserve">D38</t>
    </r>
    <r>
      <rPr>
        <sz val="12"/>
        <rFont val="UD デジタル 教科書体 N-R"/>
        <family val="1"/>
        <charset val="128"/>
      </rPr>
      <t xml:space="preserve">==IF(</t>
    </r>
    <r>
      <rPr>
        <sz val="12"/>
        <color rgb="FF0000FF"/>
        <rFont val="UD デジタル 教科書体 N-R"/>
        <family val="1"/>
        <charset val="128"/>
      </rPr>
      <t xml:space="preserve">C15</t>
    </r>
    <r>
      <rPr>
        <sz val="12"/>
        <rFont val="UD デジタル 教科書体 N-R"/>
        <family val="1"/>
        <charset val="128"/>
      </rPr>
      <t xml:space="preserve">=0,0,IF(</t>
    </r>
    <r>
      <rPr>
        <sz val="12"/>
        <color rgb="FFFF0000"/>
        <rFont val="UD デジタル 教科書体 N-R"/>
        <family val="1"/>
        <charset val="128"/>
      </rPr>
      <t xml:space="preserve">C14</t>
    </r>
    <r>
      <rPr>
        <sz val="12"/>
        <rFont val="UD デジタル 教科書体 N-R"/>
        <family val="1"/>
        <charset val="128"/>
      </rPr>
      <t xml:space="preserve">=0,SUM(</t>
    </r>
    <r>
      <rPr>
        <sz val="12"/>
        <color rgb="FFFF00FF"/>
        <rFont val="UD デジタル 教科書体 N-R"/>
        <family val="1"/>
        <charset val="128"/>
      </rPr>
      <t xml:space="preserve">C17:C18</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000080"/>
        <rFont val="UD デジタル 教科書体 N-R"/>
        <family val="1"/>
        <charset val="128"/>
      </rPr>
      <t xml:space="preserve">D33:D36</t>
    </r>
    <r>
      <rPr>
        <sz val="12"/>
        <rFont val="UD デジタル 教科書体 N-R"/>
        <family val="1"/>
        <charset val="128"/>
      </rPr>
      <t xml:space="preserve">),IF(</t>
    </r>
    <r>
      <rPr>
        <sz val="12"/>
        <color rgb="FF0000FF"/>
        <rFont val="UD デジタル 教科書体 N-R"/>
        <family val="1"/>
        <charset val="128"/>
      </rPr>
      <t xml:space="preserve">C15</t>
    </r>
    <r>
      <rPr>
        <sz val="12"/>
        <rFont val="UD デジタル 教科書体 N-R"/>
        <family val="1"/>
        <charset val="128"/>
      </rPr>
      <t xml:space="preserve">&gt;</t>
    </r>
    <r>
      <rPr>
        <sz val="12"/>
        <color rgb="FFFF0000"/>
        <rFont val="UD デジタル 教科書体 N-R"/>
        <family val="1"/>
        <charset val="128"/>
      </rPr>
      <t xml:space="preserve">C14</t>
    </r>
    <r>
      <rPr>
        <sz val="12"/>
        <rFont val="UD デジタル 教科書体 N-R"/>
        <family val="1"/>
        <charset val="128"/>
      </rPr>
      <t xml:space="preserve">,SUM(</t>
    </r>
    <r>
      <rPr>
        <sz val="12"/>
        <color rgb="FF808000"/>
        <rFont val="UD デジタル 教科書体 N-R"/>
        <family val="1"/>
        <charset val="128"/>
      </rPr>
      <t xml:space="preserve">C18</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FF0000"/>
        <rFont val="UD デジタル 教科書体 N-R"/>
        <family val="1"/>
        <charset val="128"/>
      </rPr>
      <t xml:space="preserve">D34</t>
    </r>
    <r>
      <rPr>
        <sz val="12"/>
        <rFont val="UD デジタル 教科書体 N-R"/>
        <family val="1"/>
        <charset val="128"/>
      </rPr>
      <t xml:space="preserve">,</t>
    </r>
    <r>
      <rPr>
        <sz val="12"/>
        <color rgb="FFFF00FF"/>
        <rFont val="UD デジタル 教科書体 N-R"/>
        <family val="1"/>
        <charset val="128"/>
      </rPr>
      <t xml:space="preserve">D35:D36</t>
    </r>
    <r>
      <rPr>
        <sz val="12"/>
        <rFont val="UD デジタル 教科書体 N-R"/>
        <family val="1"/>
        <charset val="128"/>
      </rPr>
      <t xml:space="preserve">),</t>
    </r>
    <r>
      <rPr>
        <sz val="12"/>
        <color rgb="FF808000"/>
        <rFont val="UD デジタル 教科書体 N-R"/>
        <family val="1"/>
        <charset val="128"/>
      </rPr>
      <t xml:space="preserve">C18</t>
    </r>
    <r>
      <rPr>
        <sz val="12"/>
        <rFont val="UD デジタル 教科書体 N-R"/>
        <family val="1"/>
        <charset val="128"/>
      </rPr>
      <t xml:space="preserve">))+</t>
    </r>
    <r>
      <rPr>
        <sz val="12"/>
        <color rgb="FF000080"/>
        <rFont val="UD デジタル 教科書体 N-R"/>
        <family val="1"/>
        <charset val="128"/>
      </rPr>
      <t xml:space="preserve">$D$82</t>
    </r>
    <r>
      <rPr>
        <sz val="12"/>
        <rFont val="UD デジタル 教科書体 N-R"/>
        <family val="1"/>
        <charset val="128"/>
      </rPr>
      <t xml:space="preserve">)</t>
    </r>
  </si>
  <si>
    <t xml:space="preserve">C15（年金集計妻）が0の場合は0</t>
  </si>
  <si>
    <r>
      <rPr>
        <sz val="12"/>
        <rFont val="UD デジタル 教科書体 N-R"/>
        <family val="1"/>
        <charset val="128"/>
      </rPr>
      <t xml:space="preserve">IF①=IF(</t>
    </r>
    <r>
      <rPr>
        <sz val="12"/>
        <color rgb="FFFF0000"/>
        <rFont val="UD デジタル 教科書体 N-R"/>
        <family val="1"/>
        <charset val="128"/>
      </rPr>
      <t xml:space="preserve">C14</t>
    </r>
    <r>
      <rPr>
        <sz val="12"/>
        <rFont val="UD デジタル 教科書体 N-R"/>
        <family val="1"/>
        <charset val="128"/>
      </rPr>
      <t xml:space="preserve">=0,SUM②,IF③)+</t>
    </r>
    <r>
      <rPr>
        <sz val="12"/>
        <color rgb="FF000080"/>
        <rFont val="UD デジタル 教科書体 N-R"/>
        <family val="1"/>
        <charset val="128"/>
      </rPr>
      <t xml:space="preserve">$D$82</t>
    </r>
  </si>
  <si>
    <r>
      <rPr>
        <sz val="12"/>
        <rFont val="UD デジタル 教科書体 N-R"/>
        <family val="1"/>
        <charset val="1"/>
      </rPr>
      <t xml:space="preserve">C14（年金集計夫）が0の場合はSUM②の値にD82（</t>
    </r>
    <r>
      <rPr>
        <sz val="12"/>
        <rFont val="UD デジタル 教科書体 N-R"/>
        <family val="1"/>
        <charset val="128"/>
      </rPr>
      <t xml:space="preserve">基礎控除額）を足した値</t>
    </r>
  </si>
  <si>
    <r>
      <rPr>
        <sz val="12"/>
        <rFont val="UD デジタル 教科書体 N-R"/>
        <family val="1"/>
        <charset val="1"/>
      </rPr>
      <t xml:space="preserve">C17（</t>
    </r>
    <r>
      <rPr>
        <sz val="12"/>
        <rFont val="UD デジタル 教科書体 N-R"/>
        <family val="1"/>
        <charset val="128"/>
      </rPr>
      <t xml:space="preserve">公的年金等控除額夫）</t>
    </r>
    <r>
      <rPr>
        <sz val="12"/>
        <rFont val="UD デジタル 教科書体 N-R"/>
        <family val="1"/>
        <charset val="1"/>
      </rPr>
      <t xml:space="preserve">からC18</t>
    </r>
    <r>
      <rPr>
        <sz val="12"/>
        <rFont val="UD デジタル 教科書体 N-R"/>
        <family val="1"/>
        <charset val="128"/>
      </rPr>
      <t xml:space="preserve">（公的年金等控除額妻）</t>
    </r>
    <r>
      <rPr>
        <sz val="12"/>
        <rFont val="UD デジタル 教科書体 N-R"/>
        <family val="1"/>
        <charset val="1"/>
      </rPr>
      <t xml:space="preserve">、C23（</t>
    </r>
    <r>
      <rPr>
        <sz val="12"/>
        <rFont val="UD デジタル 教科書体 N-R"/>
        <family val="1"/>
        <charset val="128"/>
      </rPr>
      <t xml:space="preserve">健康保険料）</t>
    </r>
    <r>
      <rPr>
        <sz val="12"/>
        <rFont val="UD デジタル 教科書体 N-R"/>
        <family val="1"/>
        <charset val="1"/>
      </rPr>
      <t xml:space="preserve">からC25（国民年金支払額）、D33（</t>
    </r>
    <r>
      <rPr>
        <sz val="12"/>
        <rFont val="UD デジタル 教科書体 N-R"/>
        <family val="1"/>
        <charset val="128"/>
      </rPr>
      <t xml:space="preserve">住民税
配偶者控除額）</t>
    </r>
    <r>
      <rPr>
        <sz val="12"/>
        <rFont val="UD デジタル 教科書体 N-R"/>
        <family val="1"/>
        <charset val="1"/>
      </rPr>
      <t xml:space="preserve">からD36（</t>
    </r>
    <r>
      <rPr>
        <sz val="12"/>
        <rFont val="UD デジタル 教科書体 N-R"/>
        <family val="1"/>
        <charset val="128"/>
      </rPr>
      <t xml:space="preserve">住民税その他控除額）</t>
    </r>
    <r>
      <rPr>
        <sz val="12"/>
        <rFont val="UD デジタル 教科書体 N-R"/>
        <family val="1"/>
        <charset val="1"/>
      </rPr>
      <t xml:space="preserve">を全て足した値</t>
    </r>
  </si>
  <si>
    <r>
      <rPr>
        <sz val="12"/>
        <rFont val="UD デジタル 教科書体 N-R"/>
        <family val="1"/>
        <charset val="128"/>
      </rPr>
      <t xml:space="preserve">IF③=IF(</t>
    </r>
    <r>
      <rPr>
        <sz val="12"/>
        <color rgb="FF0000FF"/>
        <rFont val="UD デジタル 教科書体 N-R"/>
        <family val="1"/>
        <charset val="128"/>
      </rPr>
      <t xml:space="preserve">C15</t>
    </r>
    <r>
      <rPr>
        <sz val="12"/>
        <rFont val="UD デジタル 教科書体 N-R"/>
        <family val="1"/>
        <charset val="128"/>
      </rPr>
      <t xml:space="preserve">&gt;</t>
    </r>
    <r>
      <rPr>
        <sz val="12"/>
        <color rgb="FFFF0000"/>
        <rFont val="UD デジタル 教科書体 N-R"/>
        <family val="1"/>
        <charset val="128"/>
      </rPr>
      <t xml:space="preserve">C14</t>
    </r>
    <r>
      <rPr>
        <sz val="12"/>
        <rFont val="UD デジタル 教科書体 N-R"/>
        <family val="1"/>
        <charset val="128"/>
      </rPr>
      <t xml:space="preserve">,SUM④,</t>
    </r>
    <r>
      <rPr>
        <sz val="12"/>
        <color rgb="FF808000"/>
        <rFont val="UD デジタル 教科書体 N-R"/>
        <family val="1"/>
        <charset val="128"/>
      </rPr>
      <t xml:space="preserve">C18</t>
    </r>
    <r>
      <rPr>
        <sz val="12"/>
        <rFont val="UD デジタル 教科書体 N-R"/>
        <family val="1"/>
        <charset val="128"/>
      </rPr>
      <t xml:space="preserve">)+</t>
    </r>
    <r>
      <rPr>
        <sz val="12"/>
        <color rgb="FF000080"/>
        <rFont val="UD デジタル 教科書体 N-R"/>
        <family val="1"/>
        <charset val="128"/>
      </rPr>
      <t xml:space="preserve">$D$82</t>
    </r>
    <r>
      <rPr>
        <sz val="12"/>
        <rFont val="UD デジタル 教科書体 N-R"/>
        <family val="1"/>
        <charset val="128"/>
      </rPr>
      <t xml:space="preserve">)</t>
    </r>
  </si>
  <si>
    <r>
      <rPr>
        <sz val="12"/>
        <rFont val="UD デジタル 教科書体 N-R"/>
        <family val="1"/>
        <charset val="1"/>
      </rPr>
      <t xml:space="preserve">C15（年金集計妻）がC14</t>
    </r>
    <r>
      <rPr>
        <sz val="12"/>
        <rFont val="UD デジタル 教科書体 N-R"/>
        <family val="1"/>
        <charset val="128"/>
      </rPr>
      <t xml:space="preserve">（年金集計妻夫）より多い</t>
    </r>
    <r>
      <rPr>
        <sz val="12"/>
        <rFont val="UD デジタル 教科書体 N-R"/>
        <family val="1"/>
        <charset val="1"/>
      </rPr>
      <t xml:space="preserve">場合はSUM④の値</t>
    </r>
    <r>
      <rPr>
        <sz val="12"/>
        <rFont val="UD デジタル 教科書体 N-R"/>
        <family val="1"/>
        <charset val="128"/>
      </rPr>
      <t xml:space="preserve">にD82（基礎控除額）を足した値</t>
    </r>
  </si>
  <si>
    <r>
      <rPr>
        <sz val="12"/>
        <rFont val="UD デジタル 教科書体 N-R"/>
        <family val="1"/>
        <charset val="1"/>
      </rPr>
      <t xml:space="preserve">C18（公的年金等控除額妻）</t>
    </r>
    <r>
      <rPr>
        <sz val="12"/>
        <rFont val="UD デジタル 教科書体 N-R"/>
        <family val="1"/>
        <charset val="128"/>
      </rPr>
      <t xml:space="preserve">にD82（基礎控除額）を足した値</t>
    </r>
  </si>
  <si>
    <r>
      <rPr>
        <sz val="12"/>
        <rFont val="UD デジタル 教科書体 N-R"/>
        <family val="1"/>
        <charset val="128"/>
      </rPr>
      <t xml:space="preserve">SUM④=SUM(</t>
    </r>
    <r>
      <rPr>
        <sz val="12"/>
        <color rgb="FF808000"/>
        <rFont val="UD デジタル 教科書体 N-R"/>
        <family val="1"/>
        <charset val="128"/>
      </rPr>
      <t xml:space="preserve">C18</t>
    </r>
    <r>
      <rPr>
        <sz val="12"/>
        <rFont val="UD デジタル 教科書体 N-R"/>
        <family val="1"/>
        <charset val="128"/>
      </rPr>
      <t xml:space="preserve">,</t>
    </r>
    <r>
      <rPr>
        <sz val="12"/>
        <color rgb="FF008000"/>
        <rFont val="UD デジタル 教科書体 N-R"/>
        <family val="1"/>
        <charset val="128"/>
      </rPr>
      <t xml:space="preserve">C23:C25</t>
    </r>
    <r>
      <rPr>
        <sz val="12"/>
        <rFont val="UD デジタル 教科書体 N-R"/>
        <family val="1"/>
        <charset val="128"/>
      </rPr>
      <t xml:space="preserve">,</t>
    </r>
    <r>
      <rPr>
        <sz val="12"/>
        <color rgb="FFFF0000"/>
        <rFont val="UD デジタル 教科書体 N-R"/>
        <family val="1"/>
        <charset val="128"/>
      </rPr>
      <t xml:space="preserve">D34</t>
    </r>
    <r>
      <rPr>
        <sz val="12"/>
        <rFont val="UD デジタル 教科書体 N-R"/>
        <family val="1"/>
        <charset val="128"/>
      </rPr>
      <t xml:space="preserve">,</t>
    </r>
    <r>
      <rPr>
        <sz val="12"/>
        <color rgb="FFFF00FF"/>
        <rFont val="UD デジタル 教科書体 N-R"/>
        <family val="1"/>
        <charset val="128"/>
      </rPr>
      <t xml:space="preserve">D35:D36</t>
    </r>
    <r>
      <rPr>
        <sz val="12"/>
        <rFont val="UD デジタル 教科書体 N-R"/>
        <family val="1"/>
        <charset val="128"/>
      </rPr>
      <t xml:space="preserve">)</t>
    </r>
  </si>
  <si>
    <t xml:space="preserve">C18（公的年金等控除額夫）にC23（健康保険料）からC25（国民年金支払額）、D34（住民税
配偶者控除額妻）、D35（住民税その他控除額）からD36（住民税その他控除額）を全て足した値</t>
  </si>
  <si>
    <t xml:space="preserve">D39～AS39</t>
  </si>
  <si>
    <r>
      <rPr>
        <sz val="12"/>
        <rFont val="UD デジタル 教科書体 N-R"/>
        <family val="1"/>
        <charset val="1"/>
      </rPr>
      <t xml:space="preserve">D39</t>
    </r>
    <r>
      <rPr>
        <sz val="12"/>
        <rFont val="UD デジタル 教科書体 N-R"/>
        <family val="1"/>
        <charset val="128"/>
      </rPr>
      <t xml:space="preserve">=ROUNDDOWN(IF(</t>
    </r>
    <r>
      <rPr>
        <sz val="12"/>
        <color rgb="FF0000FF"/>
        <rFont val="UD デジタル 教科書体 N-R"/>
        <family val="1"/>
        <charset val="128"/>
      </rPr>
      <t xml:space="preserve">C14</t>
    </r>
    <r>
      <rPr>
        <sz val="12"/>
        <rFont val="UD デジタル 教科書体 N-R"/>
        <family val="1"/>
        <charset val="128"/>
      </rPr>
      <t xml:space="preserve">-</t>
    </r>
    <r>
      <rPr>
        <sz val="12"/>
        <color rgb="FFFF0000"/>
        <rFont val="UD デジタル 教科書体 N-R"/>
        <family val="1"/>
        <charset val="128"/>
      </rPr>
      <t xml:space="preserve">D37</t>
    </r>
    <r>
      <rPr>
        <sz val="12"/>
        <rFont val="UD デジタル 教科書体 N-R"/>
        <family val="1"/>
        <charset val="128"/>
      </rPr>
      <t xml:space="preserve">&lt;=0,0,</t>
    </r>
    <r>
      <rPr>
        <sz val="12"/>
        <color rgb="FF0000FF"/>
        <rFont val="UD デジタル 教科書体 N-R"/>
        <family val="1"/>
        <charset val="128"/>
      </rPr>
      <t xml:space="preserve">C14</t>
    </r>
    <r>
      <rPr>
        <sz val="12"/>
        <rFont val="UD デジタル 教科書体 N-R"/>
        <family val="1"/>
        <charset val="128"/>
      </rPr>
      <t xml:space="preserve">-</t>
    </r>
    <r>
      <rPr>
        <sz val="12"/>
        <color rgb="FFFF0000"/>
        <rFont val="UD デジタル 教科書体 N-R"/>
        <family val="1"/>
        <charset val="128"/>
      </rPr>
      <t xml:space="preserve">D37</t>
    </r>
    <r>
      <rPr>
        <sz val="12"/>
        <rFont val="UD デジタル 教科書体 N-R"/>
        <family val="1"/>
        <charset val="128"/>
      </rPr>
      <t xml:space="preserve">),-3)</t>
    </r>
  </si>
  <si>
    <t xml:space="preserve">ROUNDDOWN(IF①,-3)</t>
  </si>
  <si>
    <t xml:space="preserve">IF①の結果を百の位で切り上げた値</t>
  </si>
  <si>
    <r>
      <rPr>
        <sz val="12"/>
        <rFont val="UD デジタル 教科書体 N-R"/>
        <family val="1"/>
        <charset val="128"/>
      </rPr>
      <t xml:space="preserve">IF①=IF(</t>
    </r>
    <r>
      <rPr>
        <sz val="12"/>
        <color rgb="FF0000FF"/>
        <rFont val="UD デジタル 教科書体 N-R"/>
        <family val="1"/>
        <charset val="128"/>
      </rPr>
      <t xml:space="preserve">C14</t>
    </r>
    <r>
      <rPr>
        <sz val="12"/>
        <rFont val="UD デジタル 教科書体 N-R"/>
        <family val="1"/>
        <charset val="128"/>
      </rPr>
      <t xml:space="preserve">-</t>
    </r>
    <r>
      <rPr>
        <sz val="12"/>
        <color rgb="FFFF0000"/>
        <rFont val="UD デジタル 教科書体 N-R"/>
        <family val="1"/>
        <charset val="128"/>
      </rPr>
      <t xml:space="preserve">D37</t>
    </r>
    <r>
      <rPr>
        <sz val="12"/>
        <rFont val="UD デジタル 教科書体 N-R"/>
        <family val="1"/>
        <charset val="128"/>
      </rPr>
      <t xml:space="preserve">&lt;=0,0,</t>
    </r>
    <r>
      <rPr>
        <sz val="12"/>
        <color rgb="FF0000FF"/>
        <rFont val="UD デジタル 教科書体 N-R"/>
        <family val="1"/>
        <charset val="128"/>
      </rPr>
      <t xml:space="preserve">C14</t>
    </r>
    <r>
      <rPr>
        <sz val="12"/>
        <rFont val="UD デジタル 教科書体 N-R"/>
        <family val="1"/>
        <charset val="128"/>
      </rPr>
      <t xml:space="preserve">-</t>
    </r>
    <r>
      <rPr>
        <sz val="12"/>
        <color rgb="FFFF0000"/>
        <rFont val="UD デジタル 教科書体 N-R"/>
        <family val="1"/>
        <charset val="128"/>
      </rPr>
      <t xml:space="preserve">D37</t>
    </r>
    <r>
      <rPr>
        <sz val="12"/>
        <rFont val="UD デジタル 教科書体 N-R"/>
        <family val="1"/>
        <charset val="128"/>
      </rPr>
      <t xml:space="preserve">)</t>
    </r>
  </si>
  <si>
    <r>
      <rPr>
        <sz val="12"/>
        <rFont val="UD デジタル 教科書体 N-R"/>
        <family val="1"/>
        <charset val="1"/>
      </rPr>
      <t xml:space="preserve">C14</t>
    </r>
    <r>
      <rPr>
        <sz val="12"/>
        <rFont val="UD デジタル 教科書体 N-R"/>
        <family val="1"/>
        <charset val="128"/>
      </rPr>
      <t xml:space="preserve">（年金集計夫）</t>
    </r>
    <r>
      <rPr>
        <sz val="12"/>
        <rFont val="UD デジタル 教科書体 N-R"/>
        <family val="1"/>
        <charset val="1"/>
      </rPr>
      <t xml:space="preserve">からD37（</t>
    </r>
    <r>
      <rPr>
        <sz val="12"/>
        <rFont val="UD デジタル 教科書体 N-R"/>
        <family val="1"/>
        <charset val="128"/>
      </rPr>
      <t xml:space="preserve">住民税控除額計
含む基礎控除夫）</t>
    </r>
    <r>
      <rPr>
        <sz val="12"/>
        <rFont val="UD デジタル 教科書体 N-R"/>
        <family val="1"/>
        <charset val="1"/>
      </rPr>
      <t xml:space="preserve">を引いた値が0以上の場合0とする</t>
    </r>
  </si>
  <si>
    <t xml:space="preserve">C14からD37を引いた値</t>
  </si>
  <si>
    <t xml:space="preserve">D40～AS40</t>
  </si>
  <si>
    <r>
      <rPr>
        <sz val="12"/>
        <rFont val="UD デジタル 教科書体 N-R"/>
        <family val="1"/>
        <charset val="1"/>
      </rPr>
      <t xml:space="preserve">D40</t>
    </r>
    <r>
      <rPr>
        <sz val="12"/>
        <rFont val="UD デジタル 教科書体 N-R"/>
        <family val="1"/>
        <charset val="128"/>
      </rPr>
      <t xml:space="preserve">=ROUNDDOWN(IF(</t>
    </r>
    <r>
      <rPr>
        <sz val="12"/>
        <color rgb="FF0000FF"/>
        <rFont val="UD デジタル 教科書体 N-R"/>
        <family val="1"/>
        <charset val="128"/>
      </rPr>
      <t xml:space="preserve">C15</t>
    </r>
    <r>
      <rPr>
        <sz val="12"/>
        <rFont val="UD デジタル 教科書体 N-R"/>
        <family val="1"/>
        <charset val="128"/>
      </rPr>
      <t xml:space="preserve">-</t>
    </r>
    <r>
      <rPr>
        <sz val="12"/>
        <color rgb="FFFF0000"/>
        <rFont val="UD デジタル 教科書体 N-R"/>
        <family val="1"/>
        <charset val="128"/>
      </rPr>
      <t xml:space="preserve">D38</t>
    </r>
    <r>
      <rPr>
        <sz val="12"/>
        <rFont val="UD デジタル 教科書体 N-R"/>
        <family val="1"/>
        <charset val="128"/>
      </rPr>
      <t xml:space="preserve">&lt;=0,0,</t>
    </r>
    <r>
      <rPr>
        <sz val="12"/>
        <color rgb="FF0000FF"/>
        <rFont val="UD デジタル 教科書体 N-R"/>
        <family val="1"/>
        <charset val="128"/>
      </rPr>
      <t xml:space="preserve">C15</t>
    </r>
    <r>
      <rPr>
        <sz val="12"/>
        <rFont val="UD デジタル 教科書体 N-R"/>
        <family val="1"/>
        <charset val="128"/>
      </rPr>
      <t xml:space="preserve">-</t>
    </r>
    <r>
      <rPr>
        <sz val="12"/>
        <color rgb="FFFF0000"/>
        <rFont val="UD デジタル 教科書体 N-R"/>
        <family val="1"/>
        <charset val="128"/>
      </rPr>
      <t xml:space="preserve">D38</t>
    </r>
    <r>
      <rPr>
        <sz val="12"/>
        <rFont val="UD デジタル 教科書体 N-R"/>
        <family val="1"/>
        <charset val="128"/>
      </rPr>
      <t xml:space="preserve">),-3)</t>
    </r>
  </si>
  <si>
    <r>
      <rPr>
        <sz val="12"/>
        <rFont val="UD デジタル 教科書体 N-R"/>
        <family val="1"/>
        <charset val="128"/>
      </rPr>
      <t xml:space="preserve">IF①=IF(</t>
    </r>
    <r>
      <rPr>
        <sz val="12"/>
        <color rgb="FF0000FF"/>
        <rFont val="UD デジタル 教科書体 N-R"/>
        <family val="1"/>
        <charset val="128"/>
      </rPr>
      <t xml:space="preserve">C15</t>
    </r>
    <r>
      <rPr>
        <sz val="12"/>
        <rFont val="UD デジタル 教科書体 N-R"/>
        <family val="1"/>
        <charset val="128"/>
      </rPr>
      <t xml:space="preserve">-</t>
    </r>
    <r>
      <rPr>
        <sz val="12"/>
        <color rgb="FFFF0000"/>
        <rFont val="UD デジタル 教科書体 N-R"/>
        <family val="1"/>
        <charset val="128"/>
      </rPr>
      <t xml:space="preserve">D38</t>
    </r>
    <r>
      <rPr>
        <sz val="12"/>
        <rFont val="UD デジタル 教科書体 N-R"/>
        <family val="1"/>
        <charset val="128"/>
      </rPr>
      <t xml:space="preserve">&lt;=0,0,</t>
    </r>
    <r>
      <rPr>
        <sz val="12"/>
        <color rgb="FF0000FF"/>
        <rFont val="UD デジタル 教科書体 N-R"/>
        <family val="1"/>
        <charset val="128"/>
      </rPr>
      <t xml:space="preserve">C15</t>
    </r>
    <r>
      <rPr>
        <sz val="12"/>
        <rFont val="UD デジタル 教科書体 N-R"/>
        <family val="1"/>
        <charset val="128"/>
      </rPr>
      <t xml:space="preserve">-</t>
    </r>
    <r>
      <rPr>
        <sz val="12"/>
        <color rgb="FFFF0000"/>
        <rFont val="UD デジタル 教科書体 N-R"/>
        <family val="1"/>
        <charset val="128"/>
      </rPr>
      <t xml:space="preserve">D38</t>
    </r>
    <r>
      <rPr>
        <sz val="12"/>
        <rFont val="UD デジタル 教科書体 N-R"/>
        <family val="1"/>
        <charset val="128"/>
      </rPr>
      <t xml:space="preserve">)</t>
    </r>
  </si>
  <si>
    <r>
      <rPr>
        <sz val="12"/>
        <rFont val="UD デジタル 教科書体 N-R"/>
        <family val="1"/>
        <charset val="1"/>
      </rPr>
      <t xml:space="preserve">C15</t>
    </r>
    <r>
      <rPr>
        <sz val="12"/>
        <rFont val="UD デジタル 教科書体 N-R"/>
        <family val="1"/>
        <charset val="128"/>
      </rPr>
      <t xml:space="preserve">（年金集計妻）</t>
    </r>
    <r>
      <rPr>
        <sz val="12"/>
        <rFont val="UD デジタル 教科書体 N-R"/>
        <family val="1"/>
        <charset val="1"/>
      </rPr>
      <t xml:space="preserve">からD38（</t>
    </r>
    <r>
      <rPr>
        <sz val="12"/>
        <rFont val="UD デジタル 教科書体 N-R"/>
        <family val="1"/>
        <charset val="128"/>
      </rPr>
      <t xml:space="preserve">住民税控除額計
含む基礎控除妻）</t>
    </r>
    <r>
      <rPr>
        <sz val="12"/>
        <rFont val="UD デジタル 教科書体 N-R"/>
        <family val="1"/>
        <charset val="1"/>
      </rPr>
      <t xml:space="preserve">を引いた値が0以上の場合0とする</t>
    </r>
  </si>
  <si>
    <t xml:space="preserve">C15からD38を引いた値</t>
  </si>
  <si>
    <t xml:space="preserve">D41～AS41</t>
  </si>
  <si>
    <r>
      <rPr>
        <sz val="12"/>
        <rFont val="UD デジタル 教科書体 N-R"/>
        <family val="1"/>
        <charset val="1"/>
      </rPr>
      <t xml:space="preserve">D41</t>
    </r>
    <r>
      <rPr>
        <sz val="12"/>
        <rFont val="UD デジタル 教科書体 N-R"/>
        <family val="1"/>
        <charset val="128"/>
      </rPr>
      <t xml:space="preserve">=IF(OR(D</t>
    </r>
    <r>
      <rPr>
        <sz val="12"/>
        <color rgb="FF0000FF"/>
        <rFont val="UD デジタル 教科書体 N-R"/>
        <family val="1"/>
        <charset val="128"/>
      </rPr>
      <t xml:space="preserve">39</t>
    </r>
    <r>
      <rPr>
        <sz val="12"/>
        <rFont val="UD デジタル 教科書体 N-R"/>
        <family val="1"/>
        <charset val="128"/>
      </rPr>
      <t xml:space="preserve">=0,D39&gt;(</t>
    </r>
    <r>
      <rPr>
        <sz val="12"/>
        <color rgb="FF008000"/>
        <rFont val="UD デジタル 教科書体 N-R"/>
        <family val="1"/>
        <charset val="128"/>
      </rPr>
      <t xml:space="preserve">$F$86+1)</t>
    </r>
    <r>
      <rPr>
        <sz val="12"/>
        <rFont val="UD デジタル 教科書体 N-R"/>
        <family val="1"/>
        <charset val="128"/>
      </rPr>
      <t xml:space="preserve">),0,IF(</t>
    </r>
    <r>
      <rPr>
        <sz val="12"/>
        <color rgb="FF000080"/>
        <rFont val="UD デジタル 教科書体 N-R"/>
        <family val="1"/>
        <charset val="128"/>
      </rPr>
      <t xml:space="preserve">C4</t>
    </r>
    <r>
      <rPr>
        <sz val="12"/>
        <rFont val="UD デジタル 教科書体 N-R"/>
        <family val="1"/>
        <charset val="128"/>
      </rPr>
      <t xml:space="preserve">=0,</t>
    </r>
    <r>
      <rPr>
        <sz val="12"/>
        <color rgb="FF800000"/>
        <rFont val="UD デジタル 教科書体 N-R"/>
        <family val="1"/>
        <charset val="128"/>
      </rPr>
      <t xml:space="preserve">$K$88</t>
    </r>
    <r>
      <rPr>
        <sz val="12"/>
        <rFont val="UD デジタル 教科書体 N-R"/>
        <family val="1"/>
        <charset val="128"/>
      </rPr>
      <t xml:space="preserve">,IF(</t>
    </r>
    <r>
      <rPr>
        <sz val="12"/>
        <color rgb="FF000080"/>
        <rFont val="UD デジタル 教科書体 N-R"/>
        <family val="1"/>
        <charset val="128"/>
      </rPr>
      <t xml:space="preserve">C4</t>
    </r>
    <r>
      <rPr>
        <sz val="12"/>
        <rFont val="UD デジタル 教科書体 N-R"/>
        <family val="1"/>
        <charset val="128"/>
      </rPr>
      <t xml:space="preserve">&lt;69,</t>
    </r>
    <r>
      <rPr>
        <sz val="12"/>
        <color rgb="FF808000"/>
        <rFont val="UD デジタル 教科書体 N-R"/>
        <family val="1"/>
        <charset val="128"/>
      </rPr>
      <t xml:space="preserve">$K$86</t>
    </r>
    <r>
      <rPr>
        <sz val="12"/>
        <rFont val="UD デジタル 教科書体 N-R"/>
        <family val="1"/>
        <charset val="128"/>
      </rPr>
      <t xml:space="preserve">,</t>
    </r>
    <r>
      <rPr>
        <sz val="12"/>
        <color rgb="FF0000FF"/>
        <rFont val="UD デジタル 教科書体 N-R"/>
        <family val="1"/>
        <charset val="128"/>
      </rPr>
      <t xml:space="preserve">$K$87</t>
    </r>
    <r>
      <rPr>
        <sz val="12"/>
        <rFont val="UD デジタル 教科書体 N-R"/>
        <family val="1"/>
        <charset val="128"/>
      </rPr>
      <t xml:space="preserve">)))</t>
    </r>
  </si>
  <si>
    <r>
      <rPr>
        <sz val="12"/>
        <rFont val="UD デジタル 教科書体 N-R"/>
        <family val="1"/>
        <charset val="128"/>
      </rPr>
      <t xml:space="preserve">OR①=OR(D</t>
    </r>
    <r>
      <rPr>
        <sz val="12"/>
        <color rgb="FF0000FF"/>
        <rFont val="UD デジタル 教科書体 N-R"/>
        <family val="1"/>
        <charset val="128"/>
      </rPr>
      <t xml:space="preserve">39</t>
    </r>
    <r>
      <rPr>
        <sz val="12"/>
        <rFont val="UD デジタル 教科書体 N-R"/>
        <family val="1"/>
        <charset val="128"/>
      </rPr>
      <t xml:space="preserve">=0,D39&gt;(</t>
    </r>
    <r>
      <rPr>
        <sz val="12"/>
        <color rgb="FF008000"/>
        <rFont val="UD デジタル 教科書体 N-R"/>
        <family val="1"/>
        <charset val="128"/>
      </rPr>
      <t xml:space="preserve">$F$86+1)</t>
    </r>
    <r>
      <rPr>
        <sz val="12"/>
        <rFont val="UD デジタル 教科書体 N-R"/>
        <family val="1"/>
        <charset val="128"/>
      </rPr>
      <t xml:space="preserve">)</t>
    </r>
  </si>
  <si>
    <r>
      <rPr>
        <sz val="12"/>
        <rFont val="UD デジタル 教科書体 N-R"/>
        <family val="1"/>
        <charset val="1"/>
      </rPr>
      <t xml:space="preserve">D39（</t>
    </r>
    <r>
      <rPr>
        <sz val="12"/>
        <rFont val="UD デジタル 教科書体 N-R"/>
        <family val="1"/>
        <charset val="128"/>
      </rPr>
      <t xml:space="preserve">住民税課税対象所得額夫）</t>
    </r>
    <r>
      <rPr>
        <sz val="12"/>
        <rFont val="UD デジタル 教科書体 N-R"/>
        <family val="1"/>
        <charset val="1"/>
      </rPr>
      <t xml:space="preserve">が0か、F86</t>
    </r>
    <r>
      <rPr>
        <sz val="12"/>
        <rFont val="UD デジタル 教科書体 N-R"/>
        <family val="1"/>
        <charset val="128"/>
      </rPr>
      <t xml:space="preserve">（課税標準額基準）に1を加えた額以上の</t>
    </r>
    <r>
      <rPr>
        <sz val="12"/>
        <rFont val="UD デジタル 教科書体 N-R"/>
        <family val="1"/>
        <charset val="1"/>
      </rPr>
      <t xml:space="preserve">場合</t>
    </r>
  </si>
  <si>
    <t xml:space="preserve">課税標準額基準は以下の値となるため、+1で以上で判断できるようにしている</t>
  </si>
  <si>
    <r>
      <rPr>
        <sz val="12"/>
        <rFont val="UD デジタル 教科書体 N-R"/>
        <family val="1"/>
        <charset val="128"/>
      </rPr>
      <t xml:space="preserve">IF②=IF(</t>
    </r>
    <r>
      <rPr>
        <sz val="12"/>
        <color rgb="FF000080"/>
        <rFont val="UD デジタル 教科書体 N-R"/>
        <family val="1"/>
        <charset val="128"/>
      </rPr>
      <t xml:space="preserve">C4</t>
    </r>
    <r>
      <rPr>
        <sz val="12"/>
        <rFont val="UD デジタル 教科書体 N-R"/>
        <family val="1"/>
        <charset val="128"/>
      </rPr>
      <t xml:space="preserve">=0,</t>
    </r>
    <r>
      <rPr>
        <sz val="12"/>
        <color rgb="FF800000"/>
        <rFont val="UD デジタル 教科書体 N-R"/>
        <family val="1"/>
        <charset val="128"/>
      </rPr>
      <t xml:space="preserve">$K$88</t>
    </r>
    <r>
      <rPr>
        <sz val="12"/>
        <rFont val="UD デジタル 教科書体 N-R"/>
        <family val="1"/>
        <charset val="128"/>
      </rPr>
      <t xml:space="preserve">,IF③)</t>
    </r>
  </si>
  <si>
    <t xml:space="preserve">K88</t>
  </si>
  <si>
    <r>
      <rPr>
        <sz val="12"/>
        <rFont val="UD デジタル 教科書体 N-R"/>
        <family val="1"/>
        <charset val="1"/>
      </rPr>
      <t xml:space="preserve">C4（年齢妻）が0の場合、K88（</t>
    </r>
    <r>
      <rPr>
        <sz val="12"/>
        <rFont val="UD デジタル 教科書体 N-R"/>
        <family val="1"/>
        <charset val="128"/>
      </rPr>
      <t xml:space="preserve">調整控除額配偶者無）</t>
    </r>
    <r>
      <rPr>
        <sz val="12"/>
        <rFont val="UD デジタル 教科書体 N-R"/>
        <family val="1"/>
        <charset val="1"/>
      </rPr>
      <t xml:space="preserve">とする</t>
    </r>
  </si>
  <si>
    <r>
      <rPr>
        <sz val="12"/>
        <rFont val="UD デジタル 教科書体 N-R"/>
        <family val="1"/>
        <charset val="128"/>
      </rPr>
      <t xml:space="preserve">IF③=IF(</t>
    </r>
    <r>
      <rPr>
        <sz val="12"/>
        <color rgb="FF000080"/>
        <rFont val="UD デジタル 教科書体 N-R"/>
        <family val="1"/>
        <charset val="128"/>
      </rPr>
      <t xml:space="preserve">C4</t>
    </r>
    <r>
      <rPr>
        <sz val="12"/>
        <rFont val="UD デジタル 教科書体 N-R"/>
        <family val="1"/>
        <charset val="128"/>
      </rPr>
      <t xml:space="preserve">&lt;69,</t>
    </r>
    <r>
      <rPr>
        <sz val="12"/>
        <color rgb="FF808000"/>
        <rFont val="UD デジタル 教科書体 N-R"/>
        <family val="1"/>
        <charset val="128"/>
      </rPr>
      <t xml:space="preserve">$K$86</t>
    </r>
    <r>
      <rPr>
        <sz val="12"/>
        <rFont val="UD デジタル 教科書体 N-R"/>
        <family val="1"/>
        <charset val="128"/>
      </rPr>
      <t xml:space="preserve">,</t>
    </r>
    <r>
      <rPr>
        <sz val="12"/>
        <color rgb="FF0000FF"/>
        <rFont val="UD デジタル 教科書体 N-R"/>
        <family val="1"/>
        <charset val="128"/>
      </rPr>
      <t xml:space="preserve">$K$87</t>
    </r>
    <r>
      <rPr>
        <sz val="12"/>
        <rFont val="UD デジタル 教科書体 N-R"/>
        <family val="1"/>
        <charset val="128"/>
      </rPr>
      <t xml:space="preserve">)</t>
    </r>
  </si>
  <si>
    <t xml:space="preserve">K86</t>
  </si>
  <si>
    <r>
      <rPr>
        <sz val="12"/>
        <rFont val="UD デジタル 教科書体 N-R"/>
        <family val="1"/>
        <charset val="1"/>
      </rPr>
      <t xml:space="preserve">C4</t>
    </r>
    <r>
      <rPr>
        <sz val="12"/>
        <rFont val="UD デジタル 教科書体 N-R"/>
        <family val="1"/>
        <charset val="128"/>
      </rPr>
      <t xml:space="preserve">（年齢妻）</t>
    </r>
    <r>
      <rPr>
        <sz val="12"/>
        <rFont val="UD デジタル 教科書体 N-R"/>
        <family val="1"/>
        <charset val="1"/>
      </rPr>
      <t xml:space="preserve">が69歳以下の場合、K86</t>
    </r>
    <r>
      <rPr>
        <sz val="12"/>
        <rFont val="UD デジタル 教科書体 N-R"/>
        <family val="1"/>
        <charset val="128"/>
      </rPr>
      <t xml:space="preserve">（調整控除額配偶者70歳未満）</t>
    </r>
    <r>
      <rPr>
        <sz val="12"/>
        <rFont val="UD デジタル 教科書体 N-R"/>
        <family val="1"/>
        <charset val="1"/>
      </rPr>
      <t xml:space="preserve">とする</t>
    </r>
  </si>
  <si>
    <t xml:space="preserve">K87</t>
  </si>
  <si>
    <r>
      <rPr>
        <sz val="12"/>
        <rFont val="UD デジタル 教科書体 N-R"/>
        <family val="1"/>
        <charset val="1"/>
      </rPr>
      <t xml:space="preserve">K87</t>
    </r>
    <r>
      <rPr>
        <sz val="12"/>
        <rFont val="UD デジタル 教科書体 N-R"/>
        <family val="1"/>
        <charset val="128"/>
      </rPr>
      <t xml:space="preserve">（調整控除額配偶者</t>
    </r>
    <r>
      <rPr>
        <sz val="12"/>
        <rFont val="UD デジタル 教科書体 N-R"/>
        <family val="1"/>
        <charset val="1"/>
      </rPr>
      <t xml:space="preserve">70歳以上）とする</t>
    </r>
  </si>
  <si>
    <t xml:space="preserve">D42～AS42</t>
  </si>
  <si>
    <r>
      <rPr>
        <sz val="12"/>
        <rFont val="UD デジタル 教科書体 N-R"/>
        <family val="1"/>
        <charset val="1"/>
      </rPr>
      <t xml:space="preserve">D42</t>
    </r>
    <r>
      <rPr>
        <sz val="12"/>
        <rFont val="UD デジタル 教科書体 N-R"/>
        <family val="1"/>
        <charset val="128"/>
      </rPr>
      <t xml:space="preserve">=IF(OR(</t>
    </r>
    <r>
      <rPr>
        <sz val="12"/>
        <color rgb="FF0000FF"/>
        <rFont val="UD デジタル 教科書体 N-R"/>
        <family val="1"/>
        <charset val="128"/>
      </rPr>
      <t xml:space="preserve">D40</t>
    </r>
    <r>
      <rPr>
        <sz val="12"/>
        <rFont val="UD デジタル 教科書体 N-R"/>
        <family val="1"/>
        <charset val="128"/>
      </rPr>
      <t xml:space="preserve">=0,</t>
    </r>
    <r>
      <rPr>
        <sz val="12"/>
        <color rgb="FF0000FF"/>
        <rFont val="UD デジタル 教科書体 N-R"/>
        <family val="1"/>
        <charset val="128"/>
      </rPr>
      <t xml:space="preserve">D40</t>
    </r>
    <r>
      <rPr>
        <sz val="12"/>
        <rFont val="UD デジタル 教科書体 N-R"/>
        <family val="1"/>
        <charset val="128"/>
      </rPr>
      <t xml:space="preserve">&gt;(</t>
    </r>
    <r>
      <rPr>
        <sz val="12"/>
        <color rgb="FFFF00FF"/>
        <rFont val="UD デジタル 教科書体 N-R"/>
        <family val="1"/>
        <charset val="128"/>
      </rPr>
      <t xml:space="preserve">$F$86</t>
    </r>
    <r>
      <rPr>
        <sz val="12"/>
        <rFont val="UD デジタル 教科書体 N-R"/>
        <family val="1"/>
        <charset val="128"/>
      </rPr>
      <t xml:space="preserve">+1)),0,IF(</t>
    </r>
    <r>
      <rPr>
        <sz val="12"/>
        <color rgb="FF008000"/>
        <rFont val="UD デジタル 教科書体 N-R"/>
        <family val="1"/>
        <charset val="128"/>
      </rPr>
      <t xml:space="preserve">C3</t>
    </r>
    <r>
      <rPr>
        <sz val="12"/>
        <rFont val="UD デジタル 教科書体 N-R"/>
        <family val="1"/>
        <charset val="128"/>
      </rPr>
      <t xml:space="preserve">=0,</t>
    </r>
    <r>
      <rPr>
        <sz val="12"/>
        <color rgb="FF000080"/>
        <rFont val="UD デジタル 教科書体 N-R"/>
        <family val="1"/>
        <charset val="128"/>
      </rPr>
      <t xml:space="preserve">$K$88</t>
    </r>
    <r>
      <rPr>
        <sz val="12"/>
        <rFont val="UD デジタル 教科書体 N-R"/>
        <family val="1"/>
        <charset val="128"/>
      </rPr>
      <t xml:space="preserve">,IF(</t>
    </r>
    <r>
      <rPr>
        <sz val="12"/>
        <color rgb="FF008000"/>
        <rFont val="UD デジタル 教科書体 N-R"/>
        <family val="1"/>
        <charset val="128"/>
      </rPr>
      <t xml:space="preserve">C3</t>
    </r>
    <r>
      <rPr>
        <sz val="12"/>
        <rFont val="UD デジタル 教科書体 N-R"/>
        <family val="1"/>
        <charset val="128"/>
      </rPr>
      <t xml:space="preserve">&lt;69,</t>
    </r>
    <r>
      <rPr>
        <sz val="12"/>
        <color rgb="FF800080"/>
        <rFont val="UD デジタル 教科書体 N-R"/>
        <family val="1"/>
        <charset val="128"/>
      </rPr>
      <t xml:space="preserve">$K$86</t>
    </r>
    <r>
      <rPr>
        <sz val="12"/>
        <rFont val="UD デジタル 教科書体 N-R"/>
        <family val="1"/>
        <charset val="128"/>
      </rPr>
      <t xml:space="preserve">,</t>
    </r>
    <r>
      <rPr>
        <sz val="12"/>
        <color rgb="FF808000"/>
        <rFont val="UD デジタル 教科書体 N-R"/>
        <family val="1"/>
        <charset val="128"/>
      </rPr>
      <t xml:space="preserve">$K$87</t>
    </r>
    <r>
      <rPr>
        <sz val="12"/>
        <rFont val="UD デジタル 教科書体 N-R"/>
        <family val="1"/>
        <charset val="128"/>
      </rPr>
      <t xml:space="preserve">)))</t>
    </r>
  </si>
  <si>
    <r>
      <rPr>
        <sz val="12"/>
        <rFont val="UD デジタル 教科書体 N-R"/>
        <family val="1"/>
        <charset val="128"/>
      </rPr>
      <t xml:space="preserve">OR①=(</t>
    </r>
    <r>
      <rPr>
        <sz val="12"/>
        <color rgb="FF0000FF"/>
        <rFont val="UD デジタル 教科書体 N-R"/>
        <family val="1"/>
        <charset val="128"/>
      </rPr>
      <t xml:space="preserve">D40</t>
    </r>
    <r>
      <rPr>
        <sz val="12"/>
        <rFont val="UD デジタル 教科書体 N-R"/>
        <family val="1"/>
        <charset val="128"/>
      </rPr>
      <t xml:space="preserve">=0,</t>
    </r>
    <r>
      <rPr>
        <sz val="12"/>
        <color rgb="FF0000FF"/>
        <rFont val="UD デジタル 教科書体 N-R"/>
        <family val="1"/>
        <charset val="128"/>
      </rPr>
      <t xml:space="preserve">D40</t>
    </r>
    <r>
      <rPr>
        <sz val="12"/>
        <rFont val="UD デジタル 教科書体 N-R"/>
        <family val="1"/>
        <charset val="128"/>
      </rPr>
      <t xml:space="preserve">&gt;(</t>
    </r>
    <r>
      <rPr>
        <sz val="12"/>
        <color rgb="FFFF00FF"/>
        <rFont val="UD デジタル 教科書体 N-R"/>
        <family val="1"/>
        <charset val="128"/>
      </rPr>
      <t xml:space="preserve">$F$86</t>
    </r>
    <r>
      <rPr>
        <sz val="12"/>
        <rFont val="UD デジタル 教科書体 N-R"/>
        <family val="1"/>
        <charset val="128"/>
      </rPr>
      <t xml:space="preserve">+1))</t>
    </r>
  </si>
  <si>
    <r>
      <rPr>
        <sz val="12"/>
        <rFont val="UD デジタル 教科書体 N-R"/>
        <family val="1"/>
        <charset val="1"/>
      </rPr>
      <t xml:space="preserve">D40（</t>
    </r>
    <r>
      <rPr>
        <sz val="12"/>
        <rFont val="UD デジタル 教科書体 N-R"/>
        <family val="1"/>
        <charset val="128"/>
      </rPr>
      <t xml:space="preserve">住民税課税対象所得額妻）</t>
    </r>
    <r>
      <rPr>
        <sz val="12"/>
        <rFont val="UD デジタル 教科書体 N-R"/>
        <family val="1"/>
        <charset val="1"/>
      </rPr>
      <t xml:space="preserve">が0か、F86</t>
    </r>
    <r>
      <rPr>
        <sz val="12"/>
        <rFont val="UD デジタル 教科書体 N-R"/>
        <family val="1"/>
        <charset val="128"/>
      </rPr>
      <t xml:space="preserve">（課税標準額基準）に1を加えた額以上の</t>
    </r>
    <r>
      <rPr>
        <sz val="12"/>
        <rFont val="UD デジタル 教科書体 N-R"/>
        <family val="1"/>
        <charset val="1"/>
      </rPr>
      <t xml:space="preserve">場合</t>
    </r>
  </si>
  <si>
    <r>
      <rPr>
        <sz val="12"/>
        <rFont val="UD デジタル 教科書体 N-R"/>
        <family val="1"/>
        <charset val="128"/>
      </rPr>
      <t xml:space="preserve">IF②=IF(</t>
    </r>
    <r>
      <rPr>
        <sz val="12"/>
        <color rgb="FF000080"/>
        <rFont val="UD デジタル 教科書体 N-R"/>
        <family val="1"/>
        <charset val="128"/>
      </rPr>
      <t xml:space="preserve">C3</t>
    </r>
    <r>
      <rPr>
        <sz val="12"/>
        <rFont val="UD デジタル 教科書体 N-R"/>
        <family val="1"/>
        <charset val="128"/>
      </rPr>
      <t xml:space="preserve">=0,</t>
    </r>
    <r>
      <rPr>
        <sz val="12"/>
        <color rgb="FF800000"/>
        <rFont val="UD デジタル 教科書体 N-R"/>
        <family val="1"/>
        <charset val="128"/>
      </rPr>
      <t xml:space="preserve">$K$88</t>
    </r>
    <r>
      <rPr>
        <sz val="12"/>
        <rFont val="UD デジタル 教科書体 N-R"/>
        <family val="1"/>
        <charset val="128"/>
      </rPr>
      <t xml:space="preserve">,IF③)</t>
    </r>
  </si>
  <si>
    <r>
      <rPr>
        <sz val="12"/>
        <rFont val="UD デジタル 教科書体 N-R"/>
        <family val="1"/>
        <charset val="1"/>
      </rPr>
      <t xml:space="preserve">C3（年齢夫）が0の場合、K88（</t>
    </r>
    <r>
      <rPr>
        <sz val="12"/>
        <rFont val="UD デジタル 教科書体 N-R"/>
        <family val="1"/>
        <charset val="128"/>
      </rPr>
      <t xml:space="preserve">調整控除額配偶者無）</t>
    </r>
    <r>
      <rPr>
        <sz val="12"/>
        <rFont val="UD デジタル 教科書体 N-R"/>
        <family val="1"/>
        <charset val="1"/>
      </rPr>
      <t xml:space="preserve">とする</t>
    </r>
  </si>
  <si>
    <r>
      <rPr>
        <sz val="12"/>
        <rFont val="UD デジタル 教科書体 N-R"/>
        <family val="1"/>
        <charset val="128"/>
      </rPr>
      <t xml:space="preserve">IF③=IF(</t>
    </r>
    <r>
      <rPr>
        <sz val="12"/>
        <color rgb="FF000080"/>
        <rFont val="UD デジタル 教科書体 N-R"/>
        <family val="1"/>
        <charset val="128"/>
      </rPr>
      <t xml:space="preserve">C3</t>
    </r>
    <r>
      <rPr>
        <sz val="12"/>
        <rFont val="UD デジタル 教科書体 N-R"/>
        <family val="1"/>
        <charset val="128"/>
      </rPr>
      <t xml:space="preserve">&lt;69,</t>
    </r>
    <r>
      <rPr>
        <sz val="12"/>
        <color rgb="FF808000"/>
        <rFont val="UD デジタル 教科書体 N-R"/>
        <family val="1"/>
        <charset val="128"/>
      </rPr>
      <t xml:space="preserve">$K$86</t>
    </r>
    <r>
      <rPr>
        <sz val="12"/>
        <rFont val="UD デジタル 教科書体 N-R"/>
        <family val="1"/>
        <charset val="128"/>
      </rPr>
      <t xml:space="preserve">,</t>
    </r>
    <r>
      <rPr>
        <sz val="12"/>
        <color rgb="FF0000FF"/>
        <rFont val="UD デジタル 教科書体 N-R"/>
        <family val="1"/>
        <charset val="128"/>
      </rPr>
      <t xml:space="preserve">$K$87</t>
    </r>
    <r>
      <rPr>
        <sz val="12"/>
        <rFont val="UD デジタル 教科書体 N-R"/>
        <family val="1"/>
        <charset val="128"/>
      </rPr>
      <t xml:space="preserve">)</t>
    </r>
  </si>
  <si>
    <r>
      <rPr>
        <sz val="12"/>
        <rFont val="UD デジタル 教科書体 N-R"/>
        <family val="1"/>
        <charset val="1"/>
      </rPr>
      <t xml:space="preserve">C3</t>
    </r>
    <r>
      <rPr>
        <sz val="12"/>
        <rFont val="UD デジタル 教科書体 N-R"/>
        <family val="1"/>
        <charset val="128"/>
      </rPr>
      <t xml:space="preserve">（年齢夫）</t>
    </r>
    <r>
      <rPr>
        <sz val="12"/>
        <rFont val="UD デジタル 教科書体 N-R"/>
        <family val="1"/>
        <charset val="1"/>
      </rPr>
      <t xml:space="preserve">が69歳以下の場合、K86</t>
    </r>
    <r>
      <rPr>
        <sz val="12"/>
        <rFont val="UD デジタル 教科書体 N-R"/>
        <family val="1"/>
        <charset val="128"/>
      </rPr>
      <t xml:space="preserve">（調整控除額配偶者70歳未満）</t>
    </r>
    <r>
      <rPr>
        <sz val="12"/>
        <rFont val="UD デジタル 教科書体 N-R"/>
        <family val="1"/>
        <charset val="1"/>
      </rPr>
      <t xml:space="preserve">とする</t>
    </r>
  </si>
  <si>
    <t xml:space="preserve">D43～AS43</t>
  </si>
  <si>
    <t xml:space="preserve">住民税所得割税額</t>
  </si>
  <si>
    <r>
      <rPr>
        <sz val="12"/>
        <rFont val="UD デジタル 教科書体 N-R"/>
        <family val="1"/>
        <charset val="1"/>
      </rPr>
      <t xml:space="preserve">D43</t>
    </r>
    <r>
      <rPr>
        <sz val="12"/>
        <rFont val="UD デジタル 教科書体 N-R"/>
        <family val="1"/>
        <charset val="128"/>
      </rPr>
      <t xml:space="preserve">=</t>
    </r>
    <r>
      <rPr>
        <sz val="12"/>
        <color rgb="FF0000FF"/>
        <rFont val="UD デジタル 教科書体 N-R"/>
        <family val="1"/>
        <charset val="128"/>
      </rPr>
      <t xml:space="preserve">D39</t>
    </r>
    <r>
      <rPr>
        <sz val="12"/>
        <rFont val="UD デジタル 教科書体 N-R"/>
        <family val="1"/>
        <charset val="128"/>
      </rPr>
      <t xml:space="preserve">*</t>
    </r>
    <r>
      <rPr>
        <sz val="12"/>
        <color rgb="FFFF0000"/>
        <rFont val="UD デジタル 教科書体 N-R"/>
        <family val="1"/>
        <charset val="128"/>
      </rPr>
      <t xml:space="preserve">$E$91</t>
    </r>
  </si>
  <si>
    <r>
      <rPr>
        <sz val="12"/>
        <color rgb="FF0000FF"/>
        <rFont val="UD デジタル 教科書体 N-R"/>
        <family val="1"/>
        <charset val="128"/>
      </rPr>
      <t xml:space="preserve">D39</t>
    </r>
    <r>
      <rPr>
        <sz val="12"/>
        <rFont val="UD デジタル 教科書体 N-R"/>
        <family val="1"/>
        <charset val="128"/>
      </rPr>
      <t xml:space="preserve">*</t>
    </r>
    <r>
      <rPr>
        <sz val="12"/>
        <color rgb="FFFF0000"/>
        <rFont val="UD デジタル 教科書体 N-R"/>
        <family val="1"/>
        <charset val="128"/>
      </rPr>
      <t xml:space="preserve">$E$91</t>
    </r>
  </si>
  <si>
    <r>
      <rPr>
        <sz val="12"/>
        <rFont val="UD デジタル 教科書体 N-R"/>
        <family val="1"/>
        <charset val="1"/>
      </rPr>
      <t xml:space="preserve">D39（</t>
    </r>
    <r>
      <rPr>
        <sz val="12"/>
        <rFont val="UD デジタル 教科書体 N-R"/>
        <family val="1"/>
        <charset val="128"/>
      </rPr>
      <t xml:space="preserve">住民税課税対象所得額夫）</t>
    </r>
    <r>
      <rPr>
        <sz val="12"/>
        <rFont val="UD デジタル 教科書体 N-R"/>
        <family val="1"/>
        <charset val="1"/>
      </rPr>
      <t xml:space="preserve">にE91（</t>
    </r>
    <r>
      <rPr>
        <sz val="12"/>
        <rFont val="UD デジタル 教科書体 N-R"/>
        <family val="1"/>
        <charset val="128"/>
      </rPr>
      <t xml:space="preserve">住民税税率）</t>
    </r>
    <r>
      <rPr>
        <sz val="12"/>
        <rFont val="UD デジタル 教科書体 N-R"/>
        <family val="1"/>
        <charset val="1"/>
      </rPr>
      <t xml:space="preserve">を掛けた値</t>
    </r>
  </si>
  <si>
    <t xml:space="preserve">D44～AS44</t>
  </si>
  <si>
    <r>
      <rPr>
        <sz val="12"/>
        <rFont val="UD デジタル 教科書体 N-R"/>
        <family val="1"/>
        <charset val="1"/>
      </rPr>
      <t xml:space="preserve">D44</t>
    </r>
    <r>
      <rPr>
        <sz val="12"/>
        <rFont val="UD デジタル 教科書体 N-R"/>
        <family val="1"/>
        <charset val="128"/>
      </rPr>
      <t xml:space="preserve">=</t>
    </r>
    <r>
      <rPr>
        <sz val="12"/>
        <color rgb="FF0000FF"/>
        <rFont val="UD デジタル 教科書体 N-R"/>
        <family val="1"/>
        <charset val="128"/>
      </rPr>
      <t xml:space="preserve">D40</t>
    </r>
    <r>
      <rPr>
        <sz val="12"/>
        <rFont val="UD デジタル 教科書体 N-R"/>
        <family val="1"/>
        <charset val="128"/>
      </rPr>
      <t xml:space="preserve">*</t>
    </r>
    <r>
      <rPr>
        <sz val="12"/>
        <color rgb="FFFF0000"/>
        <rFont val="UD デジタル 教科書体 N-R"/>
        <family val="1"/>
        <charset val="128"/>
      </rPr>
      <t xml:space="preserve">$E$91</t>
    </r>
  </si>
  <si>
    <r>
      <rPr>
        <sz val="12"/>
        <color rgb="FF0000FF"/>
        <rFont val="UD デジタル 教科書体 N-R"/>
        <family val="1"/>
        <charset val="128"/>
      </rPr>
      <t xml:space="preserve">D40</t>
    </r>
    <r>
      <rPr>
        <sz val="12"/>
        <rFont val="UD デジタル 教科書体 N-R"/>
        <family val="1"/>
        <charset val="128"/>
      </rPr>
      <t xml:space="preserve">*</t>
    </r>
    <r>
      <rPr>
        <sz val="12"/>
        <color rgb="FFFF0000"/>
        <rFont val="UD デジタル 教科書体 N-R"/>
        <family val="1"/>
        <charset val="128"/>
      </rPr>
      <t xml:space="preserve">$E$91</t>
    </r>
  </si>
  <si>
    <r>
      <rPr>
        <sz val="12"/>
        <rFont val="UD デジタル 教科書体 N-R"/>
        <family val="1"/>
        <charset val="1"/>
      </rPr>
      <t xml:space="preserve">D40（</t>
    </r>
    <r>
      <rPr>
        <sz val="12"/>
        <rFont val="UD デジタル 教科書体 N-R"/>
        <family val="1"/>
        <charset val="128"/>
      </rPr>
      <t xml:space="preserve">住民税課税対象所得額妻）</t>
    </r>
    <r>
      <rPr>
        <sz val="12"/>
        <rFont val="UD デジタル 教科書体 N-R"/>
        <family val="1"/>
        <charset val="1"/>
      </rPr>
      <t xml:space="preserve">にE91（</t>
    </r>
    <r>
      <rPr>
        <sz val="12"/>
        <rFont val="UD デジタル 教科書体 N-R"/>
        <family val="1"/>
        <charset val="128"/>
      </rPr>
      <t xml:space="preserve">住民税税率）</t>
    </r>
    <r>
      <rPr>
        <sz val="12"/>
        <rFont val="UD デジタル 教科書体 N-R"/>
        <family val="1"/>
        <charset val="1"/>
      </rPr>
      <t xml:space="preserve">を掛けた値</t>
    </r>
  </si>
  <si>
    <t xml:space="preserve">D45～AS45</t>
  </si>
  <si>
    <r>
      <rPr>
        <sz val="12"/>
        <rFont val="UD デジタル 教科書体 N-R"/>
        <family val="1"/>
        <charset val="1"/>
      </rPr>
      <t xml:space="preserve">D45</t>
    </r>
    <r>
      <rPr>
        <sz val="12"/>
        <rFont val="UD デジタル 教科書体 N-R"/>
        <family val="1"/>
        <charset val="128"/>
      </rPr>
      <t xml:space="preserve">=IF(</t>
    </r>
    <r>
      <rPr>
        <sz val="12"/>
        <color rgb="FF0000FF"/>
        <rFont val="UD デジタル 教科書体 N-R"/>
        <family val="1"/>
        <charset val="128"/>
      </rPr>
      <t xml:space="preserve">D3</t>
    </r>
    <r>
      <rPr>
        <sz val="12"/>
        <rFont val="UD デジタル 教科書体 N-R"/>
        <family val="1"/>
        <charset val="128"/>
      </rPr>
      <t xml:space="preserve">=0,0,IF(</t>
    </r>
    <r>
      <rPr>
        <sz val="12"/>
        <color rgb="FFFF0000"/>
        <rFont val="UD デジタル 教科書体 N-R"/>
        <family val="1"/>
        <charset val="128"/>
      </rPr>
      <t xml:space="preserve">D4</t>
    </r>
    <r>
      <rPr>
        <sz val="12"/>
        <rFont val="UD デジタル 教科書体 N-R"/>
        <family val="1"/>
        <charset val="128"/>
      </rPr>
      <t xml:space="preserve">=0,IF((</t>
    </r>
    <r>
      <rPr>
        <sz val="12"/>
        <color rgb="FFFF00FF"/>
        <rFont val="UD デジタル 教科書体 N-R"/>
        <family val="1"/>
        <charset val="128"/>
      </rPr>
      <t xml:space="preserve">C14</t>
    </r>
    <r>
      <rPr>
        <sz val="12"/>
        <rFont val="UD デジタル 教科書体 N-R"/>
        <family val="1"/>
        <charset val="128"/>
      </rPr>
      <t xml:space="preserve">-</t>
    </r>
    <r>
      <rPr>
        <sz val="12"/>
        <color rgb="FF008000"/>
        <rFont val="UD デジタル 教科書体 N-R"/>
        <family val="1"/>
        <charset val="128"/>
      </rPr>
      <t xml:space="preserve">C17</t>
    </r>
    <r>
      <rPr>
        <sz val="12"/>
        <rFont val="UD デジタル 教科書体 N-R"/>
        <family val="1"/>
        <charset val="128"/>
      </rPr>
      <t xml:space="preserve">)&lt;=</t>
    </r>
    <r>
      <rPr>
        <sz val="12"/>
        <color rgb="FF000080"/>
        <rFont val="UD デジタル 教科書体 N-R"/>
        <family val="1"/>
        <charset val="128"/>
      </rPr>
      <t xml:space="preserve">$F$89</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),IF((</t>
    </r>
    <r>
      <rPr>
        <sz val="12"/>
        <color rgb="FFFF00FF"/>
        <rFont val="UD デジタル 教科書体 N-R"/>
        <family val="1"/>
        <charset val="128"/>
      </rPr>
      <t xml:space="preserve">C14</t>
    </r>
    <r>
      <rPr>
        <sz val="12"/>
        <rFont val="UD デジタル 教科書体 N-R"/>
        <family val="1"/>
        <charset val="128"/>
      </rPr>
      <t xml:space="preserve">-</t>
    </r>
    <r>
      <rPr>
        <sz val="12"/>
        <color rgb="FF008000"/>
        <rFont val="UD デジタル 教科書体 N-R"/>
        <family val="1"/>
        <charset val="128"/>
      </rPr>
      <t xml:space="preserve">C17</t>
    </r>
    <r>
      <rPr>
        <sz val="12"/>
        <rFont val="UD デジタル 教科書体 N-R"/>
        <family val="1"/>
        <charset val="128"/>
      </rPr>
      <t xml:space="preserve">)&lt;=(</t>
    </r>
    <r>
      <rPr>
        <sz val="12"/>
        <color rgb="FF0000FF"/>
        <rFont val="UD デジタル 教科書体 N-R"/>
        <family val="1"/>
        <charset val="128"/>
      </rPr>
      <t xml:space="preserve">$F$90</t>
    </r>
    <r>
      <rPr>
        <sz val="12"/>
        <rFont val="UD デジタル 教科書体 N-R"/>
        <family val="1"/>
        <charset val="128"/>
      </rPr>
      <t xml:space="preserve">*COUNTIF(</t>
    </r>
    <r>
      <rPr>
        <sz val="12"/>
        <color rgb="FFFF0000"/>
        <rFont val="UD デジタル 教科書体 N-R"/>
        <family val="1"/>
        <charset val="128"/>
      </rPr>
      <t xml:space="preserve">D3:D4</t>
    </r>
    <r>
      <rPr>
        <sz val="12"/>
        <rFont val="UD デジタル 教科書体 N-R"/>
        <family val="1"/>
        <charset val="128"/>
      </rPr>
      <t xml:space="preserve">,"&lt;&gt;0")+</t>
    </r>
    <r>
      <rPr>
        <sz val="12"/>
        <color rgb="FFFF00FF"/>
        <rFont val="UD デジタル 教科書体 N-R"/>
        <family val="1"/>
        <charset val="128"/>
      </rPr>
      <t xml:space="preserve">$K$90</t>
    </r>
    <r>
      <rPr>
        <sz val="12"/>
        <rFont val="UD デジタル 教科書体 N-R"/>
        <family val="1"/>
        <charset val="128"/>
      </rPr>
      <t xml:space="preserve">+</t>
    </r>
    <r>
      <rPr>
        <sz val="12"/>
        <color rgb="FF008000"/>
        <rFont val="UD デジタル 教科書体 N-R"/>
        <family val="1"/>
        <charset val="128"/>
      </rPr>
      <t xml:space="preserve">$L$90</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</si>
  <si>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D3</t>
    </r>
    <r>
      <rPr>
        <sz val="12"/>
        <rFont val="UD デジタル 教科書体 N-R"/>
        <family val="1"/>
        <charset val="128"/>
      </rPr>
      <t xml:space="preserve">=0,0,</t>
    </r>
    <r>
      <rPr>
        <sz val="12"/>
        <rFont val="UD デジタル 教科書体 N-R"/>
        <family val="1"/>
        <charset val="1"/>
      </rPr>
      <t xml:space="preserve">IF①)</t>
    </r>
  </si>
  <si>
    <r>
      <rPr>
        <sz val="12"/>
        <rFont val="UD デジタル 教科書体 N-R"/>
        <family val="1"/>
        <charset val="1"/>
      </rPr>
      <t xml:space="preserve">D3（年齢</t>
    </r>
    <r>
      <rPr>
        <sz val="12"/>
        <rFont val="UD デジタル 教科書体 N-R"/>
        <family val="1"/>
        <charset val="128"/>
      </rPr>
      <t xml:space="preserve">夫）</t>
    </r>
    <r>
      <rPr>
        <sz val="12"/>
        <rFont val="UD デジタル 教科書体 N-R"/>
        <family val="1"/>
        <charset val="1"/>
      </rPr>
      <t xml:space="preserve">が0の場合は0とする</t>
    </r>
  </si>
  <si>
    <r>
      <rPr>
        <sz val="12"/>
        <rFont val="UD デジタル 教科書体 N-R"/>
        <family val="1"/>
        <charset val="128"/>
      </rPr>
      <t xml:space="preserve">IF①=IF(</t>
    </r>
    <r>
      <rPr>
        <sz val="12"/>
        <color rgb="FFFF0000"/>
        <rFont val="UD デジタル 教科書体 N-R"/>
        <family val="1"/>
        <charset val="128"/>
      </rPr>
      <t xml:space="preserve">D4</t>
    </r>
    <r>
      <rPr>
        <sz val="12"/>
        <rFont val="UD デジタル 教科書体 N-R"/>
        <family val="1"/>
        <charset val="128"/>
      </rPr>
      <t xml:space="preserve">=0,IF②,IF③)</t>
    </r>
  </si>
  <si>
    <r>
      <rPr>
        <sz val="12"/>
        <rFont val="UD デジタル 教科書体 N-R"/>
        <family val="1"/>
        <charset val="1"/>
      </rPr>
      <t xml:space="preserve">D4（年齢妻</t>
    </r>
    <r>
      <rPr>
        <sz val="12"/>
        <rFont val="UD デジタル 教科書体 N-R"/>
        <family val="1"/>
        <charset val="128"/>
      </rPr>
      <t xml:space="preserve">）</t>
    </r>
    <r>
      <rPr>
        <sz val="12"/>
        <rFont val="UD デジタル 教科書体 N-R"/>
        <family val="1"/>
        <charset val="1"/>
      </rPr>
      <t xml:space="preserve">が0の場合は、さらにIF②で判定</t>
    </r>
  </si>
  <si>
    <r>
      <rPr>
        <sz val="12"/>
        <rFont val="UD デジタル 教科書体 N-R"/>
        <family val="1"/>
        <charset val="1"/>
      </rPr>
      <t xml:space="preserve">D4（年齢妻</t>
    </r>
    <r>
      <rPr>
        <sz val="12"/>
        <rFont val="UD デジタル 教科書体 N-R"/>
        <family val="1"/>
        <charset val="128"/>
      </rPr>
      <t xml:space="preserve">）</t>
    </r>
    <r>
      <rPr>
        <sz val="12"/>
        <rFont val="UD デジタル 教科書体 N-R"/>
        <family val="1"/>
        <charset val="1"/>
      </rPr>
      <t xml:space="preserve">が0以外の場合は、さらにIF③で判定</t>
    </r>
  </si>
  <si>
    <r>
      <rPr>
        <sz val="12"/>
        <rFont val="UD デジタル 教科書体 N-R"/>
        <family val="1"/>
        <charset val="128"/>
      </rPr>
      <t xml:space="preserve">IF②=IF((</t>
    </r>
    <r>
      <rPr>
        <sz val="12"/>
        <color rgb="FFFF00FF"/>
        <rFont val="UD デジタル 教科書体 N-R"/>
        <family val="1"/>
        <charset val="128"/>
      </rPr>
      <t xml:space="preserve">C14</t>
    </r>
    <r>
      <rPr>
        <sz val="12"/>
        <rFont val="UD デジタル 教科書体 N-R"/>
        <family val="1"/>
        <charset val="128"/>
      </rPr>
      <t xml:space="preserve">-</t>
    </r>
    <r>
      <rPr>
        <sz val="12"/>
        <color rgb="FF008000"/>
        <rFont val="UD デジタル 教科書体 N-R"/>
        <family val="1"/>
        <charset val="128"/>
      </rPr>
      <t xml:space="preserve">C17</t>
    </r>
    <r>
      <rPr>
        <sz val="12"/>
        <rFont val="UD デジタル 教科書体 N-R"/>
        <family val="1"/>
        <charset val="128"/>
      </rPr>
      <t xml:space="preserve">)&lt;=</t>
    </r>
    <r>
      <rPr>
        <sz val="12"/>
        <color rgb="FF000080"/>
        <rFont val="UD デジタル 教科書体 N-R"/>
        <family val="1"/>
        <charset val="128"/>
      </rPr>
      <t xml:space="preserve">$F$89</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t>
    </r>
  </si>
  <si>
    <r>
      <rPr>
        <sz val="12"/>
        <rFont val="UD デジタル 教科書体 N-R"/>
        <family val="1"/>
        <charset val="1"/>
      </rPr>
      <t xml:space="preserve">C14（</t>
    </r>
    <r>
      <rPr>
        <sz val="12"/>
        <rFont val="UD デジタル 教科書体 N-R"/>
        <family val="1"/>
        <charset val="128"/>
      </rPr>
      <t xml:space="preserve">年金集計夫）</t>
    </r>
    <r>
      <rPr>
        <sz val="12"/>
        <rFont val="UD デジタル 教科書体 N-R"/>
        <family val="1"/>
        <charset val="1"/>
      </rPr>
      <t xml:space="preserve">からC17（</t>
    </r>
    <r>
      <rPr>
        <sz val="12"/>
        <rFont val="UD デジタル 教科書体 N-R"/>
        <family val="1"/>
        <charset val="128"/>
      </rPr>
      <t xml:space="preserve">公的年金等控除額夫）</t>
    </r>
    <r>
      <rPr>
        <sz val="12"/>
        <rFont val="UD デジタル 教科書体 N-R"/>
        <family val="1"/>
        <charset val="1"/>
      </rPr>
      <t xml:space="preserve">を差引いた値がF89（扶養者無</t>
    </r>
    <r>
      <rPr>
        <sz val="12"/>
        <rFont val="UD デジタル 教科書体 N-R"/>
        <family val="1"/>
        <charset val="128"/>
      </rPr>
      <t xml:space="preserve">）以下</t>
    </r>
    <r>
      <rPr>
        <sz val="12"/>
        <rFont val="UD デジタル 教科書体 N-R"/>
        <family val="1"/>
        <charset val="1"/>
      </rPr>
      <t xml:space="preserve">の場合は0とする</t>
    </r>
  </si>
  <si>
    <t xml:space="preserve">合計所得金額＝年金集計-公的年金等控除額</t>
  </si>
  <si>
    <t xml:space="preserve">H89</t>
  </si>
  <si>
    <r>
      <rPr>
        <sz val="12"/>
        <rFont val="UD デジタル 教科書体 N-R"/>
        <family val="1"/>
        <charset val="128"/>
      </rPr>
      <t xml:space="preserve">H89（均等割額）</t>
    </r>
    <r>
      <rPr>
        <sz val="12"/>
        <rFont val="UD デジタル 教科書体 N-R"/>
        <family val="1"/>
        <charset val="1"/>
      </rPr>
      <t xml:space="preserve">とする</t>
    </r>
  </si>
  <si>
    <r>
      <rPr>
        <sz val="12"/>
        <rFont val="UD デジタル 教科書体 N-R"/>
        <family val="1"/>
        <charset val="128"/>
      </rPr>
      <t xml:space="preserve">IF③=IF((</t>
    </r>
    <r>
      <rPr>
        <sz val="12"/>
        <color rgb="FFFF00FF"/>
        <rFont val="UD デジタル 教科書体 N-R"/>
        <family val="1"/>
        <charset val="128"/>
      </rPr>
      <t xml:space="preserve">C14</t>
    </r>
    <r>
      <rPr>
        <sz val="12"/>
        <rFont val="UD デジタル 教科書体 N-R"/>
        <family val="1"/>
        <charset val="128"/>
      </rPr>
      <t xml:space="preserve">-</t>
    </r>
    <r>
      <rPr>
        <sz val="12"/>
        <color rgb="FF008000"/>
        <rFont val="UD デジタル 教科書体 N-R"/>
        <family val="1"/>
        <charset val="128"/>
      </rPr>
      <t xml:space="preserve">C17</t>
    </r>
    <r>
      <rPr>
        <sz val="12"/>
        <rFont val="UD デジタル 教科書体 N-R"/>
        <family val="1"/>
        <charset val="128"/>
      </rPr>
      <t xml:space="preserve">)&lt;=(</t>
    </r>
    <r>
      <rPr>
        <sz val="12"/>
        <color rgb="FF0000FF"/>
        <rFont val="UD デジタル 教科書体 N-R"/>
        <family val="1"/>
        <charset val="128"/>
      </rPr>
      <t xml:space="preserve">$F$90</t>
    </r>
    <r>
      <rPr>
        <sz val="12"/>
        <rFont val="UD デジタル 教科書体 N-R"/>
        <family val="1"/>
        <charset val="128"/>
      </rPr>
      <t xml:space="preserve">*COUNTIF④+</t>
    </r>
    <r>
      <rPr>
        <sz val="12"/>
        <color rgb="FFFF00FF"/>
        <rFont val="UD デジタル 教科書体 N-R"/>
        <family val="1"/>
        <charset val="128"/>
      </rPr>
      <t xml:space="preserve">$K$90</t>
    </r>
    <r>
      <rPr>
        <sz val="12"/>
        <rFont val="UD デジタル 教科書体 N-R"/>
        <family val="1"/>
        <charset val="128"/>
      </rPr>
      <t xml:space="preserve">+</t>
    </r>
    <r>
      <rPr>
        <sz val="12"/>
        <color rgb="FF008000"/>
        <rFont val="UD デジタル 教科書体 N-R"/>
        <family val="1"/>
        <charset val="128"/>
      </rPr>
      <t xml:space="preserve">$L$90</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t>
    </r>
  </si>
  <si>
    <r>
      <rPr>
        <sz val="12"/>
        <rFont val="UD デジタル 教科書体 N-R"/>
        <family val="1"/>
        <charset val="1"/>
      </rPr>
      <t xml:space="preserve">C14（</t>
    </r>
    <r>
      <rPr>
        <sz val="12"/>
        <rFont val="UD デジタル 教科書体 N-R"/>
        <family val="1"/>
        <charset val="128"/>
      </rPr>
      <t xml:space="preserve">年金集計夫）</t>
    </r>
    <r>
      <rPr>
        <sz val="12"/>
        <rFont val="UD デジタル 教科書体 N-R"/>
        <family val="1"/>
        <charset val="1"/>
      </rPr>
      <t xml:space="preserve">からC17（</t>
    </r>
    <r>
      <rPr>
        <sz val="12"/>
        <rFont val="UD デジタル 教科書体 N-R"/>
        <family val="1"/>
        <charset val="128"/>
      </rPr>
      <t xml:space="preserve">公的年金等控除額夫）</t>
    </r>
    <r>
      <rPr>
        <sz val="12"/>
        <rFont val="UD デジタル 教科書体 N-R"/>
        <family val="1"/>
        <charset val="1"/>
      </rPr>
      <t xml:space="preserve">を差引いた値がF90（扶養者</t>
    </r>
    <r>
      <rPr>
        <sz val="12"/>
        <rFont val="UD デジタル 教科書体 N-R"/>
        <family val="1"/>
        <charset val="128"/>
      </rPr>
      <t xml:space="preserve">有判定額）にCOUNTIF④（扶養者人数）を掛け、さらにK90とL90を加えた値以下の場合は0とする</t>
    </r>
  </si>
  <si>
    <t xml:space="preserve">H89（均等割額）とする</t>
  </si>
  <si>
    <r>
      <rPr>
        <sz val="12"/>
        <rFont val="UD デジタル 教科書体 N-R"/>
        <family val="1"/>
        <charset val="128"/>
      </rPr>
      <t xml:space="preserve">COUNTIF④=COUNTIF(</t>
    </r>
    <r>
      <rPr>
        <sz val="12"/>
        <color rgb="FFFF0000"/>
        <rFont val="UD デジタル 教科書体 N-R"/>
        <family val="1"/>
        <charset val="128"/>
      </rPr>
      <t xml:space="preserve">D3:D4</t>
    </r>
    <r>
      <rPr>
        <sz val="12"/>
        <rFont val="UD デジタル 教科書体 N-R"/>
        <family val="1"/>
        <charset val="128"/>
      </rPr>
      <t xml:space="preserve">,"&lt;&gt;0")</t>
    </r>
  </si>
  <si>
    <t xml:space="preserve">0以外のD3（年齢夫）、D4（年齢妻）のセル数（扶養者人数）</t>
  </si>
  <si>
    <t xml:space="preserve">D46～AS46</t>
  </si>
  <si>
    <r>
      <rPr>
        <sz val="12"/>
        <rFont val="UD デジタル 教科書体 N-R"/>
        <family val="1"/>
        <charset val="1"/>
      </rPr>
      <t xml:space="preserve">D46</t>
    </r>
    <r>
      <rPr>
        <sz val="12"/>
        <rFont val="UD デジタル 教科書体 N-R"/>
        <family val="1"/>
        <charset val="128"/>
      </rPr>
      <t xml:space="preserve">=IF(</t>
    </r>
    <r>
      <rPr>
        <sz val="12"/>
        <color rgb="FF0000FF"/>
        <rFont val="UD デジタル 教科書体 N-R"/>
        <family val="1"/>
        <charset val="128"/>
      </rPr>
      <t xml:space="preserve">D4</t>
    </r>
    <r>
      <rPr>
        <sz val="12"/>
        <rFont val="UD デジタル 教科書体 N-R"/>
        <family val="1"/>
        <charset val="128"/>
      </rPr>
      <t xml:space="preserve">=0,0,IF(</t>
    </r>
    <r>
      <rPr>
        <sz val="12"/>
        <color rgb="FFFF0000"/>
        <rFont val="UD デジタル 教科書体 N-R"/>
        <family val="1"/>
        <charset val="128"/>
      </rPr>
      <t xml:space="preserve">D3</t>
    </r>
    <r>
      <rPr>
        <sz val="12"/>
        <rFont val="UD デジタル 教科書体 N-R"/>
        <family val="1"/>
        <charset val="128"/>
      </rPr>
      <t xml:space="preserve">=0,IF((</t>
    </r>
    <r>
      <rPr>
        <sz val="12"/>
        <color rgb="FFFF00FF"/>
        <rFont val="UD デジタル 教科書体 N-R"/>
        <family val="1"/>
        <charset val="128"/>
      </rPr>
      <t xml:space="preserve">C15</t>
    </r>
    <r>
      <rPr>
        <sz val="12"/>
        <rFont val="UD デジタル 教科書体 N-R"/>
        <family val="1"/>
        <charset val="128"/>
      </rPr>
      <t xml:space="preserve">-</t>
    </r>
    <r>
      <rPr>
        <sz val="12"/>
        <color rgb="FF008000"/>
        <rFont val="UD デジタル 教科書体 N-R"/>
        <family val="1"/>
        <charset val="128"/>
      </rPr>
      <t xml:space="preserve">C18</t>
    </r>
    <r>
      <rPr>
        <sz val="12"/>
        <rFont val="UD デジタル 教科書体 N-R"/>
        <family val="1"/>
        <charset val="128"/>
      </rPr>
      <t xml:space="preserve">)&lt;=</t>
    </r>
    <r>
      <rPr>
        <sz val="12"/>
        <color rgb="FF000080"/>
        <rFont val="UD デジタル 教科書体 N-R"/>
        <family val="1"/>
        <charset val="128"/>
      </rPr>
      <t xml:space="preserve">$F$89</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),IF((</t>
    </r>
    <r>
      <rPr>
        <sz val="12"/>
        <color rgb="FFFF00FF"/>
        <rFont val="UD デジタル 教科書体 N-R"/>
        <family val="1"/>
        <charset val="128"/>
      </rPr>
      <t xml:space="preserve">C15</t>
    </r>
    <r>
      <rPr>
        <sz val="12"/>
        <rFont val="UD デジタル 教科書体 N-R"/>
        <family val="1"/>
        <charset val="128"/>
      </rPr>
      <t xml:space="preserve">-</t>
    </r>
    <r>
      <rPr>
        <sz val="12"/>
        <color rgb="FF008000"/>
        <rFont val="UD デジタル 教科書体 N-R"/>
        <family val="1"/>
        <charset val="128"/>
      </rPr>
      <t xml:space="preserve">C18</t>
    </r>
    <r>
      <rPr>
        <sz val="12"/>
        <rFont val="UD デジタル 教科書体 N-R"/>
        <family val="1"/>
        <charset val="128"/>
      </rPr>
      <t xml:space="preserve">)&lt;=(</t>
    </r>
    <r>
      <rPr>
        <sz val="12"/>
        <color rgb="FF0000FF"/>
        <rFont val="UD デジタル 教科書体 N-R"/>
        <family val="1"/>
        <charset val="128"/>
      </rPr>
      <t xml:space="preserve">$F$90</t>
    </r>
    <r>
      <rPr>
        <sz val="12"/>
        <rFont val="UD デジタル 教科書体 N-R"/>
        <family val="1"/>
        <charset val="128"/>
      </rPr>
      <t xml:space="preserve">*COUNTIF(</t>
    </r>
    <r>
      <rPr>
        <sz val="12"/>
        <color rgb="FFFF0000"/>
        <rFont val="UD デジタル 教科書体 N-R"/>
        <family val="1"/>
        <charset val="128"/>
      </rPr>
      <t xml:space="preserve">D3:D4</t>
    </r>
    <r>
      <rPr>
        <sz val="12"/>
        <rFont val="UD デジタル 教科書体 N-R"/>
        <family val="1"/>
        <charset val="128"/>
      </rPr>
      <t xml:space="preserve">,"&lt;&gt;0")+</t>
    </r>
    <r>
      <rPr>
        <sz val="12"/>
        <color rgb="FFFF00FF"/>
        <rFont val="UD デジタル 教科書体 N-R"/>
        <family val="1"/>
        <charset val="128"/>
      </rPr>
      <t xml:space="preserve">$K$90</t>
    </r>
    <r>
      <rPr>
        <sz val="12"/>
        <rFont val="UD デジタル 教科書体 N-R"/>
        <family val="1"/>
        <charset val="128"/>
      </rPr>
      <t xml:space="preserve">+</t>
    </r>
    <r>
      <rPr>
        <sz val="12"/>
        <color rgb="FF008000"/>
        <rFont val="UD デジタル 教科書体 N-R"/>
        <family val="1"/>
        <charset val="128"/>
      </rPr>
      <t xml:space="preserve">$L$90</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</si>
  <si>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D4</t>
    </r>
    <r>
      <rPr>
        <sz val="12"/>
        <rFont val="UD デジタル 教科書体 N-R"/>
        <family val="1"/>
        <charset val="128"/>
      </rPr>
      <t xml:space="preserve">=0,0,</t>
    </r>
    <r>
      <rPr>
        <sz val="12"/>
        <rFont val="UD デジタル 教科書体 N-R"/>
        <family val="1"/>
        <charset val="1"/>
      </rPr>
      <t xml:space="preserve">IF①)</t>
    </r>
  </si>
  <si>
    <r>
      <rPr>
        <sz val="12"/>
        <rFont val="UD デジタル 教科書体 N-R"/>
        <family val="1"/>
        <charset val="1"/>
      </rPr>
      <t xml:space="preserve">D4（年齢妻</t>
    </r>
    <r>
      <rPr>
        <sz val="12"/>
        <rFont val="UD デジタル 教科書体 N-R"/>
        <family val="1"/>
        <charset val="128"/>
      </rPr>
      <t xml:space="preserve">）</t>
    </r>
    <r>
      <rPr>
        <sz val="12"/>
        <rFont val="UD デジタル 教科書体 N-R"/>
        <family val="1"/>
        <charset val="1"/>
      </rPr>
      <t xml:space="preserve">が0の場合は0とする</t>
    </r>
  </si>
  <si>
    <r>
      <rPr>
        <sz val="12"/>
        <rFont val="UD デジタル 教科書体 N-R"/>
        <family val="1"/>
        <charset val="128"/>
      </rPr>
      <t xml:space="preserve">IF①=IF(</t>
    </r>
    <r>
      <rPr>
        <sz val="12"/>
        <color rgb="FFFF0000"/>
        <rFont val="UD デジタル 教科書体 N-R"/>
        <family val="1"/>
        <charset val="128"/>
      </rPr>
      <t xml:space="preserve">D3</t>
    </r>
    <r>
      <rPr>
        <sz val="12"/>
        <rFont val="UD デジタル 教科書体 N-R"/>
        <family val="1"/>
        <charset val="128"/>
      </rPr>
      <t xml:space="preserve">=0,IF②,IF③)</t>
    </r>
  </si>
  <si>
    <r>
      <rPr>
        <sz val="12"/>
        <rFont val="UD デジタル 教科書体 N-R"/>
        <family val="1"/>
        <charset val="1"/>
      </rPr>
      <t xml:space="preserve">D3（年齢夫</t>
    </r>
    <r>
      <rPr>
        <sz val="12"/>
        <rFont val="UD デジタル 教科書体 N-R"/>
        <family val="1"/>
        <charset val="128"/>
      </rPr>
      <t xml:space="preserve">）</t>
    </r>
    <r>
      <rPr>
        <sz val="12"/>
        <rFont val="UD デジタル 教科書体 N-R"/>
        <family val="1"/>
        <charset val="1"/>
      </rPr>
      <t xml:space="preserve">が0の場合は、さらにIF②で判定</t>
    </r>
  </si>
  <si>
    <r>
      <rPr>
        <sz val="12"/>
        <rFont val="UD デジタル 教科書体 N-R"/>
        <family val="1"/>
        <charset val="1"/>
      </rPr>
      <t xml:space="preserve">D3（年齢夫</t>
    </r>
    <r>
      <rPr>
        <sz val="12"/>
        <rFont val="UD デジタル 教科書体 N-R"/>
        <family val="1"/>
        <charset val="128"/>
      </rPr>
      <t xml:space="preserve">）</t>
    </r>
    <r>
      <rPr>
        <sz val="12"/>
        <rFont val="UD デジタル 教科書体 N-R"/>
        <family val="1"/>
        <charset val="1"/>
      </rPr>
      <t xml:space="preserve">が0以外の場合は、さらにIF③で判定</t>
    </r>
  </si>
  <si>
    <r>
      <rPr>
        <sz val="12"/>
        <rFont val="UD デジタル 教科書体 N-R"/>
        <family val="1"/>
        <charset val="128"/>
      </rPr>
      <t xml:space="preserve">IF②=IF((</t>
    </r>
    <r>
      <rPr>
        <sz val="12"/>
        <color rgb="FFFF00FF"/>
        <rFont val="UD デジタル 教科書体 N-R"/>
        <family val="1"/>
        <charset val="128"/>
      </rPr>
      <t xml:space="preserve">C15</t>
    </r>
    <r>
      <rPr>
        <sz val="12"/>
        <rFont val="UD デジタル 教科書体 N-R"/>
        <family val="1"/>
        <charset val="128"/>
      </rPr>
      <t xml:space="preserve">-</t>
    </r>
    <r>
      <rPr>
        <sz val="12"/>
        <color rgb="FF008000"/>
        <rFont val="UD デジタル 教科書体 N-R"/>
        <family val="1"/>
        <charset val="128"/>
      </rPr>
      <t xml:space="preserve">C18</t>
    </r>
    <r>
      <rPr>
        <sz val="12"/>
        <rFont val="UD デジタル 教科書体 N-R"/>
        <family val="1"/>
        <charset val="128"/>
      </rPr>
      <t xml:space="preserve">)&lt;=</t>
    </r>
    <r>
      <rPr>
        <sz val="12"/>
        <color rgb="FF000080"/>
        <rFont val="UD デジタル 教科書体 N-R"/>
        <family val="1"/>
        <charset val="128"/>
      </rPr>
      <t xml:space="preserve">$F$89</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t>
    </r>
  </si>
  <si>
    <r>
      <rPr>
        <sz val="12"/>
        <rFont val="UD デジタル 教科書体 N-R"/>
        <family val="1"/>
        <charset val="1"/>
      </rPr>
      <t xml:space="preserve">C15（</t>
    </r>
    <r>
      <rPr>
        <sz val="12"/>
        <rFont val="UD デジタル 教科書体 N-R"/>
        <family val="1"/>
        <charset val="128"/>
      </rPr>
      <t xml:space="preserve">年金集計妻）</t>
    </r>
    <r>
      <rPr>
        <sz val="12"/>
        <rFont val="UD デジタル 教科書体 N-R"/>
        <family val="1"/>
        <charset val="1"/>
      </rPr>
      <t xml:space="preserve">からC18（</t>
    </r>
    <r>
      <rPr>
        <sz val="12"/>
        <rFont val="UD デジタル 教科書体 N-R"/>
        <family val="1"/>
        <charset val="128"/>
      </rPr>
      <t xml:space="preserve">公的年金等控除額妻）</t>
    </r>
    <r>
      <rPr>
        <sz val="12"/>
        <rFont val="UD デジタル 教科書体 N-R"/>
        <family val="1"/>
        <charset val="1"/>
      </rPr>
      <t xml:space="preserve">を差引いた値がF89（扶養者無</t>
    </r>
    <r>
      <rPr>
        <sz val="12"/>
        <rFont val="UD デジタル 教科書体 N-R"/>
        <family val="1"/>
        <charset val="128"/>
      </rPr>
      <t xml:space="preserve">）以下</t>
    </r>
    <r>
      <rPr>
        <sz val="12"/>
        <rFont val="UD デジタル 教科書体 N-R"/>
        <family val="1"/>
        <charset val="1"/>
      </rPr>
      <t xml:space="preserve">の場合は0とする</t>
    </r>
  </si>
  <si>
    <r>
      <rPr>
        <sz val="12"/>
        <rFont val="UD デジタル 教科書体 N-R"/>
        <family val="1"/>
        <charset val="128"/>
      </rPr>
      <t xml:space="preserve">IF③=IF((</t>
    </r>
    <r>
      <rPr>
        <sz val="12"/>
        <color rgb="FFFF00FF"/>
        <rFont val="UD デジタル 教科書体 N-R"/>
        <family val="1"/>
        <charset val="128"/>
      </rPr>
      <t xml:space="preserve">C15</t>
    </r>
    <r>
      <rPr>
        <sz val="12"/>
        <rFont val="UD デジタル 教科書体 N-R"/>
        <family val="1"/>
        <charset val="128"/>
      </rPr>
      <t xml:space="preserve">-</t>
    </r>
    <r>
      <rPr>
        <sz val="12"/>
        <color rgb="FF008000"/>
        <rFont val="UD デジタル 教科書体 N-R"/>
        <family val="1"/>
        <charset val="128"/>
      </rPr>
      <t xml:space="preserve">C18</t>
    </r>
    <r>
      <rPr>
        <sz val="12"/>
        <rFont val="UD デジタル 教科書体 N-R"/>
        <family val="1"/>
        <charset val="128"/>
      </rPr>
      <t xml:space="preserve">)&lt;=(</t>
    </r>
    <r>
      <rPr>
        <sz val="12"/>
        <color rgb="FF0000FF"/>
        <rFont val="UD デジタル 教科書体 N-R"/>
        <family val="1"/>
        <charset val="128"/>
      </rPr>
      <t xml:space="preserve">$F$90</t>
    </r>
    <r>
      <rPr>
        <sz val="12"/>
        <rFont val="UD デジタル 教科書体 N-R"/>
        <family val="1"/>
        <charset val="128"/>
      </rPr>
      <t xml:space="preserve">*COUNTIF④+</t>
    </r>
    <r>
      <rPr>
        <sz val="12"/>
        <color rgb="FFFF00FF"/>
        <rFont val="UD デジタル 教科書体 N-R"/>
        <family val="1"/>
        <charset val="128"/>
      </rPr>
      <t xml:space="preserve">$K$90</t>
    </r>
    <r>
      <rPr>
        <sz val="12"/>
        <rFont val="UD デジタル 教科書体 N-R"/>
        <family val="1"/>
        <charset val="128"/>
      </rPr>
      <t xml:space="preserve">+</t>
    </r>
    <r>
      <rPr>
        <sz val="12"/>
        <color rgb="FF008000"/>
        <rFont val="UD デジタル 教科書体 N-R"/>
        <family val="1"/>
        <charset val="128"/>
      </rPr>
      <t xml:space="preserve">$L$90</t>
    </r>
    <r>
      <rPr>
        <sz val="12"/>
        <rFont val="UD デジタル 教科書体 N-R"/>
        <family val="1"/>
        <charset val="128"/>
      </rPr>
      <t xml:space="preserve">),0,</t>
    </r>
    <r>
      <rPr>
        <sz val="12"/>
        <color rgb="FF800000"/>
        <rFont val="UD デジタル 教科書体 N-R"/>
        <family val="1"/>
        <charset val="128"/>
      </rPr>
      <t xml:space="preserve">$H$89</t>
    </r>
    <r>
      <rPr>
        <sz val="12"/>
        <rFont val="UD デジタル 教科書体 N-R"/>
        <family val="1"/>
        <charset val="128"/>
      </rPr>
      <t xml:space="preserve">))</t>
    </r>
  </si>
  <si>
    <r>
      <rPr>
        <sz val="12"/>
        <rFont val="UD デジタル 教科書体 N-R"/>
        <family val="1"/>
        <charset val="1"/>
      </rPr>
      <t xml:space="preserve">C15（</t>
    </r>
    <r>
      <rPr>
        <sz val="12"/>
        <rFont val="UD デジタル 教科書体 N-R"/>
        <family val="1"/>
        <charset val="128"/>
      </rPr>
      <t xml:space="preserve">年金集計妻）</t>
    </r>
    <r>
      <rPr>
        <sz val="12"/>
        <rFont val="UD デジタル 教科書体 N-R"/>
        <family val="1"/>
        <charset val="1"/>
      </rPr>
      <t xml:space="preserve">からC18（</t>
    </r>
    <r>
      <rPr>
        <sz val="12"/>
        <rFont val="UD デジタル 教科書体 N-R"/>
        <family val="1"/>
        <charset val="128"/>
      </rPr>
      <t xml:space="preserve">公的年金等控除額妻）</t>
    </r>
    <r>
      <rPr>
        <sz val="12"/>
        <rFont val="UD デジタル 教科書体 N-R"/>
        <family val="1"/>
        <charset val="1"/>
      </rPr>
      <t xml:space="preserve">を差引いた値がF90（扶養者</t>
    </r>
    <r>
      <rPr>
        <sz val="12"/>
        <rFont val="UD デジタル 教科書体 N-R"/>
        <family val="1"/>
        <charset val="128"/>
      </rPr>
      <t xml:space="preserve">有判定額）にCOUNTIF④（扶養者人数）を掛け、さらにK90とL90を加えた値以下の場合は0とする</t>
    </r>
  </si>
  <si>
    <t xml:space="preserve">D47～AS47</t>
  </si>
  <si>
    <r>
      <rPr>
        <sz val="12"/>
        <rFont val="UD デジタル 教科書体 N-R"/>
        <family val="1"/>
        <charset val="1"/>
      </rPr>
      <t xml:space="preserve">D47=</t>
    </r>
    <r>
      <rPr>
        <sz val="12"/>
        <rFont val="UD デジタル 教科書体 N-R"/>
        <family val="1"/>
        <charset val="128"/>
      </rPr>
      <t xml:space="preserve">ROUNDUP(IF(</t>
    </r>
    <r>
      <rPr>
        <sz val="12"/>
        <color rgb="FF0000FF"/>
        <rFont val="UD デジタル 教科書体 N-R"/>
        <family val="1"/>
        <charset val="128"/>
      </rPr>
      <t xml:space="preserve">D43</t>
    </r>
    <r>
      <rPr>
        <sz val="12"/>
        <rFont val="UD デジタル 教科書体 N-R"/>
        <family val="1"/>
        <charset val="128"/>
      </rPr>
      <t xml:space="preserve">-</t>
    </r>
    <r>
      <rPr>
        <sz val="12"/>
        <color rgb="FFFF0000"/>
        <rFont val="UD デジタル 教科書体 N-R"/>
        <family val="1"/>
        <charset val="128"/>
      </rPr>
      <t xml:space="preserve">D41</t>
    </r>
    <r>
      <rPr>
        <sz val="12"/>
        <rFont val="UD デジタル 教科書体 N-R"/>
        <family val="1"/>
        <charset val="128"/>
      </rPr>
      <t xml:space="preserve">+</t>
    </r>
    <r>
      <rPr>
        <sz val="12"/>
        <color rgb="FFFF00FF"/>
        <rFont val="UD デジタル 教科書体 N-R"/>
        <family val="1"/>
        <charset val="128"/>
      </rPr>
      <t xml:space="preserve">D45</t>
    </r>
    <r>
      <rPr>
        <sz val="12"/>
        <rFont val="UD デジタル 教科書体 N-R"/>
        <family val="1"/>
        <charset val="128"/>
      </rPr>
      <t xml:space="preserve">&lt;=0,0,</t>
    </r>
    <r>
      <rPr>
        <sz val="12"/>
        <color rgb="FF0000FF"/>
        <rFont val="UD デジタル 教科書体 N-R"/>
        <family val="1"/>
        <charset val="128"/>
      </rPr>
      <t xml:space="preserve">D43</t>
    </r>
    <r>
      <rPr>
        <sz val="12"/>
        <rFont val="UD デジタル 教科書体 N-R"/>
        <family val="1"/>
        <charset val="128"/>
      </rPr>
      <t xml:space="preserve">-</t>
    </r>
    <r>
      <rPr>
        <sz val="12"/>
        <color rgb="FFFF0000"/>
        <rFont val="UD デジタル 教科書体 N-R"/>
        <family val="1"/>
        <charset val="128"/>
      </rPr>
      <t xml:space="preserve">D41</t>
    </r>
    <r>
      <rPr>
        <sz val="12"/>
        <rFont val="UD デジタル 教科書体 N-R"/>
        <family val="1"/>
        <charset val="128"/>
      </rPr>
      <t xml:space="preserve">+</t>
    </r>
    <r>
      <rPr>
        <sz val="12"/>
        <color rgb="FFFF00FF"/>
        <rFont val="UD デジタル 教科書体 N-R"/>
        <family val="1"/>
        <charset val="128"/>
      </rPr>
      <t xml:space="preserve">D45</t>
    </r>
    <r>
      <rPr>
        <sz val="12"/>
        <rFont val="UD デジタル 教科書体 N-R"/>
        <family val="1"/>
        <charset val="128"/>
      </rPr>
      <t xml:space="preserve">),-3)</t>
    </r>
  </si>
  <si>
    <t xml:space="preserve">ROUNDUP(IF①,-3)</t>
  </si>
  <si>
    <t xml:space="preserve">IF①結果を百の位で切り上げた値</t>
  </si>
  <si>
    <r>
      <rPr>
        <sz val="12"/>
        <rFont val="UD デジタル 教科書体 N-R"/>
        <family val="1"/>
        <charset val="128"/>
      </rPr>
      <t xml:space="preserve">IF①=IF(</t>
    </r>
    <r>
      <rPr>
        <sz val="12"/>
        <color rgb="FF0000FF"/>
        <rFont val="UD デジタル 教科書体 N-R"/>
        <family val="1"/>
        <charset val="128"/>
      </rPr>
      <t xml:space="preserve">D43</t>
    </r>
    <r>
      <rPr>
        <sz val="12"/>
        <rFont val="UD デジタル 教科書体 N-R"/>
        <family val="1"/>
        <charset val="128"/>
      </rPr>
      <t xml:space="preserve">-</t>
    </r>
    <r>
      <rPr>
        <sz val="12"/>
        <color rgb="FFFF0000"/>
        <rFont val="UD デジタル 教科書体 N-R"/>
        <family val="1"/>
        <charset val="128"/>
      </rPr>
      <t xml:space="preserve">D41</t>
    </r>
    <r>
      <rPr>
        <sz val="12"/>
        <rFont val="UD デジタル 教科書体 N-R"/>
        <family val="1"/>
        <charset val="128"/>
      </rPr>
      <t xml:space="preserve">+</t>
    </r>
    <r>
      <rPr>
        <sz val="12"/>
        <color rgb="FFFF00FF"/>
        <rFont val="UD デジタル 教科書体 N-R"/>
        <family val="1"/>
        <charset val="128"/>
      </rPr>
      <t xml:space="preserve">D45</t>
    </r>
    <r>
      <rPr>
        <sz val="12"/>
        <rFont val="UD デジタル 教科書体 N-R"/>
        <family val="1"/>
        <charset val="128"/>
      </rPr>
      <t xml:space="preserve">&lt;=0,0,</t>
    </r>
    <r>
      <rPr>
        <sz val="12"/>
        <color rgb="FF0000FF"/>
        <rFont val="UD デジタル 教科書体 N-R"/>
        <family val="1"/>
        <charset val="128"/>
      </rPr>
      <t xml:space="preserve">D43</t>
    </r>
    <r>
      <rPr>
        <sz val="12"/>
        <rFont val="UD デジタル 教科書体 N-R"/>
        <family val="1"/>
        <charset val="128"/>
      </rPr>
      <t xml:space="preserve">-</t>
    </r>
    <r>
      <rPr>
        <sz val="12"/>
        <color rgb="FFFF0000"/>
        <rFont val="UD デジタル 教科書体 N-R"/>
        <family val="1"/>
        <charset val="128"/>
      </rPr>
      <t xml:space="preserve">D41</t>
    </r>
    <r>
      <rPr>
        <sz val="12"/>
        <rFont val="UD デジタル 教科書体 N-R"/>
        <family val="1"/>
        <charset val="128"/>
      </rPr>
      <t xml:space="preserve">+</t>
    </r>
    <r>
      <rPr>
        <sz val="12"/>
        <color rgb="FFFF00FF"/>
        <rFont val="UD デジタル 教科書体 N-R"/>
        <family val="1"/>
        <charset val="128"/>
      </rPr>
      <t xml:space="preserve">D45</t>
    </r>
    <r>
      <rPr>
        <sz val="12"/>
        <rFont val="UD デジタル 教科書体 N-R"/>
        <family val="1"/>
        <charset val="128"/>
      </rPr>
      <t xml:space="preserve">)</t>
    </r>
  </si>
  <si>
    <r>
      <rPr>
        <sz val="12"/>
        <rFont val="UD デジタル 教科書体 N-R"/>
        <family val="1"/>
        <charset val="1"/>
      </rPr>
      <t xml:space="preserve">D43（</t>
    </r>
    <r>
      <rPr>
        <sz val="12"/>
        <rFont val="UD デジタル 教科書体 N-R"/>
        <family val="1"/>
        <charset val="128"/>
      </rPr>
      <t xml:space="preserve">住民税所得割税額夫）</t>
    </r>
    <r>
      <rPr>
        <sz val="12"/>
        <rFont val="UD デジタル 教科書体 N-R"/>
        <family val="1"/>
        <charset val="1"/>
      </rPr>
      <t xml:space="preserve">からD41（</t>
    </r>
    <r>
      <rPr>
        <sz val="12"/>
        <rFont val="UD デジタル 教科書体 N-R"/>
        <family val="1"/>
        <charset val="128"/>
      </rPr>
      <t xml:space="preserve">住民税
調整控除額夫）</t>
    </r>
    <r>
      <rPr>
        <sz val="12"/>
        <rFont val="UD デジタル 教科書体 N-R"/>
        <family val="1"/>
        <charset val="1"/>
      </rPr>
      <t xml:space="preserve">を引いた値に</t>
    </r>
    <r>
      <rPr>
        <sz val="12"/>
        <rFont val="UD デジタル 教科書体 N-R"/>
        <family val="1"/>
        <charset val="128"/>
      </rPr>
      <t xml:space="preserve">D45（住民税均等割税額夫）を足した値が</t>
    </r>
    <r>
      <rPr>
        <sz val="12"/>
        <rFont val="UD デジタル 教科書体 N-R"/>
        <family val="1"/>
        <charset val="1"/>
      </rPr>
      <t xml:space="preserve">0以下の場合は0</t>
    </r>
  </si>
  <si>
    <t xml:space="preserve">住民税計がマイナスになる場合を0にしている</t>
  </si>
  <si>
    <r>
      <rPr>
        <sz val="12"/>
        <rFont val="UD デジタル 教科書体 N-R"/>
        <family val="1"/>
        <charset val="1"/>
      </rPr>
      <t xml:space="preserve">D43（</t>
    </r>
    <r>
      <rPr>
        <sz val="12"/>
        <rFont val="UD デジタル 教科書体 N-R"/>
        <family val="1"/>
        <charset val="128"/>
      </rPr>
      <t xml:space="preserve">住民税所得割税額夫）</t>
    </r>
    <r>
      <rPr>
        <sz val="12"/>
        <rFont val="UD デジタル 教科書体 N-R"/>
        <family val="1"/>
        <charset val="1"/>
      </rPr>
      <t xml:space="preserve">からD41（</t>
    </r>
    <r>
      <rPr>
        <sz val="12"/>
        <rFont val="UD デジタル 教科書体 N-R"/>
        <family val="1"/>
        <charset val="128"/>
      </rPr>
      <t xml:space="preserve">住民税
調整控除額夫）</t>
    </r>
    <r>
      <rPr>
        <sz val="12"/>
        <rFont val="UD デジタル 教科書体 N-R"/>
        <family val="1"/>
        <charset val="1"/>
      </rPr>
      <t xml:space="preserve">を引いた値に</t>
    </r>
    <r>
      <rPr>
        <sz val="12"/>
        <rFont val="UD デジタル 教科書体 N-R"/>
        <family val="1"/>
        <charset val="128"/>
      </rPr>
      <t xml:space="preserve">D45（住民税均等割税額夫）を足した値</t>
    </r>
  </si>
  <si>
    <t xml:space="preserve">D48～AS48</t>
  </si>
  <si>
    <r>
      <rPr>
        <sz val="12"/>
        <rFont val="UD デジタル 教科書体 N-R"/>
        <family val="1"/>
        <charset val="1"/>
      </rPr>
      <t xml:space="preserve">D48</t>
    </r>
    <r>
      <rPr>
        <sz val="12"/>
        <rFont val="UD デジタル 教科書体 N-R"/>
        <family val="1"/>
        <charset val="128"/>
      </rPr>
      <t xml:space="preserve">=ROUNDUP(IF(</t>
    </r>
    <r>
      <rPr>
        <sz val="12"/>
        <color rgb="FF0000FF"/>
        <rFont val="UD デジタル 教科書体 N-R"/>
        <family val="1"/>
        <charset val="128"/>
      </rPr>
      <t xml:space="preserve">D44</t>
    </r>
    <r>
      <rPr>
        <sz val="12"/>
        <rFont val="UD デジタル 教科書体 N-R"/>
        <family val="1"/>
        <charset val="128"/>
      </rPr>
      <t xml:space="preserve">-</t>
    </r>
    <r>
      <rPr>
        <sz val="12"/>
        <color rgb="FFFF0000"/>
        <rFont val="UD デジタル 教科書体 N-R"/>
        <family val="1"/>
        <charset val="128"/>
      </rPr>
      <t xml:space="preserve">D42</t>
    </r>
    <r>
      <rPr>
        <sz val="12"/>
        <rFont val="UD デジタル 教科書体 N-R"/>
        <family val="1"/>
        <charset val="128"/>
      </rPr>
      <t xml:space="preserve">+</t>
    </r>
    <r>
      <rPr>
        <sz val="12"/>
        <color rgb="FFFF00FF"/>
        <rFont val="UD デジタル 教科書体 N-R"/>
        <family val="1"/>
        <charset val="128"/>
      </rPr>
      <t xml:space="preserve">D46</t>
    </r>
    <r>
      <rPr>
        <sz val="12"/>
        <rFont val="UD デジタル 教科書体 N-R"/>
        <family val="1"/>
        <charset val="128"/>
      </rPr>
      <t xml:space="preserve">&lt;=0,0,</t>
    </r>
    <r>
      <rPr>
        <sz val="12"/>
        <color rgb="FF0000FF"/>
        <rFont val="UD デジタル 教科書体 N-R"/>
        <family val="1"/>
        <charset val="128"/>
      </rPr>
      <t xml:space="preserve">D44</t>
    </r>
    <r>
      <rPr>
        <sz val="12"/>
        <rFont val="UD デジタル 教科書体 N-R"/>
        <family val="1"/>
        <charset val="128"/>
      </rPr>
      <t xml:space="preserve">-</t>
    </r>
    <r>
      <rPr>
        <sz val="12"/>
        <color rgb="FFFF0000"/>
        <rFont val="UD デジタル 教科書体 N-R"/>
        <family val="1"/>
        <charset val="128"/>
      </rPr>
      <t xml:space="preserve">D42</t>
    </r>
    <r>
      <rPr>
        <sz val="12"/>
        <rFont val="UD デジタル 教科書体 N-R"/>
        <family val="1"/>
        <charset val="128"/>
      </rPr>
      <t xml:space="preserve">+</t>
    </r>
    <r>
      <rPr>
        <sz val="12"/>
        <color rgb="FFFF00FF"/>
        <rFont val="UD デジタル 教科書体 N-R"/>
        <family val="1"/>
        <charset val="128"/>
      </rPr>
      <t xml:space="preserve">D46</t>
    </r>
    <r>
      <rPr>
        <sz val="12"/>
        <rFont val="UD デジタル 教科書体 N-R"/>
        <family val="1"/>
        <charset val="128"/>
      </rPr>
      <t xml:space="preserve">),-3)</t>
    </r>
  </si>
  <si>
    <r>
      <rPr>
        <sz val="12"/>
        <rFont val="UD デジタル 教科書体 N-R"/>
        <family val="1"/>
        <charset val="128"/>
      </rPr>
      <t xml:space="preserve">IF①=IF(</t>
    </r>
    <r>
      <rPr>
        <sz val="12"/>
        <color rgb="FF0000FF"/>
        <rFont val="UD デジタル 教科書体 N-R"/>
        <family val="1"/>
        <charset val="128"/>
      </rPr>
      <t xml:space="preserve">D44</t>
    </r>
    <r>
      <rPr>
        <sz val="12"/>
        <rFont val="UD デジタル 教科書体 N-R"/>
        <family val="1"/>
        <charset val="128"/>
      </rPr>
      <t xml:space="preserve">-</t>
    </r>
    <r>
      <rPr>
        <sz val="12"/>
        <color rgb="FFFF0000"/>
        <rFont val="UD デジタル 教科書体 N-R"/>
        <family val="1"/>
        <charset val="128"/>
      </rPr>
      <t xml:space="preserve">D42</t>
    </r>
    <r>
      <rPr>
        <sz val="12"/>
        <rFont val="UD デジタル 教科書体 N-R"/>
        <family val="1"/>
        <charset val="128"/>
      </rPr>
      <t xml:space="preserve">+</t>
    </r>
    <r>
      <rPr>
        <sz val="12"/>
        <color rgb="FFFF00FF"/>
        <rFont val="UD デジタル 教科書体 N-R"/>
        <family val="1"/>
        <charset val="128"/>
      </rPr>
      <t xml:space="preserve">D46</t>
    </r>
    <r>
      <rPr>
        <sz val="12"/>
        <rFont val="UD デジタル 教科書体 N-R"/>
        <family val="1"/>
        <charset val="128"/>
      </rPr>
      <t xml:space="preserve">&lt;=0,0,</t>
    </r>
    <r>
      <rPr>
        <sz val="12"/>
        <color rgb="FF0000FF"/>
        <rFont val="UD デジタル 教科書体 N-R"/>
        <family val="1"/>
        <charset val="128"/>
      </rPr>
      <t xml:space="preserve">D44</t>
    </r>
    <r>
      <rPr>
        <sz val="12"/>
        <rFont val="UD デジタル 教科書体 N-R"/>
        <family val="1"/>
        <charset val="128"/>
      </rPr>
      <t xml:space="preserve">-</t>
    </r>
    <r>
      <rPr>
        <sz val="12"/>
        <color rgb="FFFF0000"/>
        <rFont val="UD デジタル 教科書体 N-R"/>
        <family val="1"/>
        <charset val="128"/>
      </rPr>
      <t xml:space="preserve">D42</t>
    </r>
    <r>
      <rPr>
        <sz val="12"/>
        <rFont val="UD デジタル 教科書体 N-R"/>
        <family val="1"/>
        <charset val="128"/>
      </rPr>
      <t xml:space="preserve">+</t>
    </r>
    <r>
      <rPr>
        <sz val="12"/>
        <color rgb="FFFF00FF"/>
        <rFont val="UD デジタル 教科書体 N-R"/>
        <family val="1"/>
        <charset val="128"/>
      </rPr>
      <t xml:space="preserve">D46</t>
    </r>
    <r>
      <rPr>
        <sz val="12"/>
        <rFont val="UD デジタル 教科書体 N-R"/>
        <family val="1"/>
        <charset val="128"/>
      </rPr>
      <t xml:space="preserve">)</t>
    </r>
  </si>
  <si>
    <r>
      <rPr>
        <sz val="12"/>
        <rFont val="UD デジタル 教科書体 N-R"/>
        <family val="1"/>
        <charset val="1"/>
      </rPr>
      <t xml:space="preserve">D44（</t>
    </r>
    <r>
      <rPr>
        <sz val="12"/>
        <rFont val="UD デジタル 教科書体 N-R"/>
        <family val="1"/>
        <charset val="128"/>
      </rPr>
      <t xml:space="preserve">住民税所得割税額妻）</t>
    </r>
    <r>
      <rPr>
        <sz val="12"/>
        <rFont val="UD デジタル 教科書体 N-R"/>
        <family val="1"/>
        <charset val="1"/>
      </rPr>
      <t xml:space="preserve">からD42（</t>
    </r>
    <r>
      <rPr>
        <sz val="12"/>
        <rFont val="UD デジタル 教科書体 N-R"/>
        <family val="1"/>
        <charset val="128"/>
      </rPr>
      <t xml:space="preserve">住民税
調整控除額妻）</t>
    </r>
    <r>
      <rPr>
        <sz val="12"/>
        <rFont val="UD デジタル 教科書体 N-R"/>
        <family val="1"/>
        <charset val="1"/>
      </rPr>
      <t xml:space="preserve">を引いた値に</t>
    </r>
    <r>
      <rPr>
        <sz val="12"/>
        <rFont val="UD デジタル 教科書体 N-R"/>
        <family val="1"/>
        <charset val="128"/>
      </rPr>
      <t xml:space="preserve">D46（住民税均等割税額妻）を足した値が</t>
    </r>
    <r>
      <rPr>
        <sz val="12"/>
        <rFont val="UD デジタル 教科書体 N-R"/>
        <family val="1"/>
        <charset val="1"/>
      </rPr>
      <t xml:space="preserve">0以下の場合は0</t>
    </r>
  </si>
  <si>
    <r>
      <rPr>
        <sz val="12"/>
        <rFont val="UD デジタル 教科書体 N-R"/>
        <family val="1"/>
        <charset val="1"/>
      </rPr>
      <t xml:space="preserve">D44（</t>
    </r>
    <r>
      <rPr>
        <sz val="12"/>
        <rFont val="UD デジタル 教科書体 N-R"/>
        <family val="1"/>
        <charset val="128"/>
      </rPr>
      <t xml:space="preserve">住民税所得割税額妻）</t>
    </r>
    <r>
      <rPr>
        <sz val="12"/>
        <rFont val="UD デジタル 教科書体 N-R"/>
        <family val="1"/>
        <charset val="1"/>
      </rPr>
      <t xml:space="preserve">からD42（</t>
    </r>
    <r>
      <rPr>
        <sz val="12"/>
        <rFont val="UD デジタル 教科書体 N-R"/>
        <family val="1"/>
        <charset val="128"/>
      </rPr>
      <t xml:space="preserve">住民税
調整控除額妻）</t>
    </r>
    <r>
      <rPr>
        <sz val="12"/>
        <rFont val="UD デジタル 教科書体 N-R"/>
        <family val="1"/>
        <charset val="1"/>
      </rPr>
      <t xml:space="preserve">を引いた値に</t>
    </r>
    <r>
      <rPr>
        <sz val="12"/>
        <rFont val="UD デジタル 教科書体 N-R"/>
        <family val="1"/>
        <charset val="128"/>
      </rPr>
      <t xml:space="preserve">D46（住民税均等割税額妻）を足した値</t>
    </r>
  </si>
  <si>
    <t xml:space="preserve">D49～AS49</t>
  </si>
  <si>
    <r>
      <rPr>
        <sz val="12"/>
        <rFont val="UD デジタル 教科書体 N-R"/>
        <family val="1"/>
        <charset val="1"/>
      </rPr>
      <t xml:space="preserve">D49</t>
    </r>
    <r>
      <rPr>
        <sz val="12"/>
        <rFont val="UD デジタル 教科書体 N-R"/>
        <family val="1"/>
        <charset val="128"/>
      </rPr>
      <t xml:space="preserve">=</t>
    </r>
    <r>
      <rPr>
        <sz val="12"/>
        <color rgb="FF0000FF"/>
        <rFont val="UD デジタル 教科書体 N-R"/>
        <family val="1"/>
        <charset val="128"/>
      </rPr>
      <t xml:space="preserve">D31</t>
    </r>
    <r>
      <rPr>
        <sz val="12"/>
        <rFont val="UD デジタル 教科書体 N-R"/>
        <family val="1"/>
        <charset val="128"/>
      </rPr>
      <t xml:space="preserve">+</t>
    </r>
    <r>
      <rPr>
        <sz val="12"/>
        <color rgb="FFFF0000"/>
        <rFont val="UD デジタル 教科書体 N-R"/>
        <family val="1"/>
        <charset val="128"/>
      </rPr>
      <t xml:space="preserve">D32</t>
    </r>
    <r>
      <rPr>
        <sz val="12"/>
        <rFont val="UD デジタル 教科書体 N-R"/>
        <family val="1"/>
        <charset val="128"/>
      </rPr>
      <t xml:space="preserve">+</t>
    </r>
    <r>
      <rPr>
        <sz val="12"/>
        <color rgb="FFFF00FF"/>
        <rFont val="UD デジタル 教科書体 N-R"/>
        <family val="1"/>
        <charset val="128"/>
      </rPr>
      <t xml:space="preserve">D47</t>
    </r>
    <r>
      <rPr>
        <sz val="12"/>
        <rFont val="UD デジタル 教科書体 N-R"/>
        <family val="1"/>
        <charset val="128"/>
      </rPr>
      <t xml:space="preserve">+</t>
    </r>
    <r>
      <rPr>
        <sz val="12"/>
        <color rgb="FF008000"/>
        <rFont val="UD デジタル 教科書体 N-R"/>
        <family val="1"/>
        <charset val="128"/>
      </rPr>
      <t xml:space="preserve">D48</t>
    </r>
  </si>
  <si>
    <r>
      <rPr>
        <sz val="12"/>
        <color rgb="FF0000FF"/>
        <rFont val="UD デジタル 教科書体 N-R"/>
        <family val="1"/>
        <charset val="128"/>
      </rPr>
      <t xml:space="preserve">D31</t>
    </r>
    <r>
      <rPr>
        <sz val="12"/>
        <rFont val="UD デジタル 教科書体 N-R"/>
        <family val="1"/>
        <charset val="128"/>
      </rPr>
      <t xml:space="preserve">+</t>
    </r>
    <r>
      <rPr>
        <sz val="12"/>
        <color rgb="FFFF0000"/>
        <rFont val="UD デジタル 教科書体 N-R"/>
        <family val="1"/>
        <charset val="128"/>
      </rPr>
      <t xml:space="preserve">D32</t>
    </r>
    <r>
      <rPr>
        <sz val="12"/>
        <rFont val="UD デジタル 教科書体 N-R"/>
        <family val="1"/>
        <charset val="128"/>
      </rPr>
      <t xml:space="preserve">+</t>
    </r>
    <r>
      <rPr>
        <sz val="12"/>
        <color rgb="FFFF00FF"/>
        <rFont val="UD デジタル 教科書体 N-R"/>
        <family val="1"/>
        <charset val="128"/>
      </rPr>
      <t xml:space="preserve">D47</t>
    </r>
    <r>
      <rPr>
        <sz val="12"/>
        <rFont val="UD デジタル 教科書体 N-R"/>
        <family val="1"/>
        <charset val="128"/>
      </rPr>
      <t xml:space="preserve">+</t>
    </r>
    <r>
      <rPr>
        <sz val="12"/>
        <color rgb="FF008000"/>
        <rFont val="UD デジタル 教科書体 N-R"/>
        <family val="1"/>
        <charset val="128"/>
      </rPr>
      <t xml:space="preserve">D48</t>
    </r>
  </si>
  <si>
    <t xml:space="preserve">D31（所得税計夫）+D32（所得税計妻）+D47（住民税計夫）+D48（住民税計妻）</t>
  </si>
  <si>
    <t xml:space="preserve">健康保険シート各セルの式説明メモ</t>
  </si>
  <si>
    <t xml:space="preserve">C14～AS14</t>
  </si>
  <si>
    <r>
      <rPr>
        <sz val="12"/>
        <rFont val="UD デジタル 教科書体 N-R"/>
        <family val="1"/>
        <charset val="1"/>
      </rPr>
      <t xml:space="preserve">C14</t>
    </r>
    <r>
      <rPr>
        <sz val="12"/>
        <rFont val="UD デジタル 教科書体 N-R"/>
        <family val="1"/>
        <charset val="128"/>
      </rPr>
      <t xml:space="preserve">=</t>
    </r>
    <r>
      <rPr>
        <sz val="12"/>
        <color rgb="FF0000FF"/>
        <rFont val="UD デジタル 教科書体 N-R"/>
        <family val="1"/>
        <charset val="128"/>
      </rPr>
      <t xml:space="preserve">C8</t>
    </r>
    <r>
      <rPr>
        <sz val="12"/>
        <rFont val="UD デジタル 教科書体 N-R"/>
        <family val="1"/>
        <charset val="128"/>
      </rPr>
      <t xml:space="preserve">+</t>
    </r>
    <r>
      <rPr>
        <sz val="12"/>
        <color rgb="FFFF0000"/>
        <rFont val="UD デジタル 教科書体 N-R"/>
        <family val="1"/>
        <charset val="128"/>
      </rPr>
      <t xml:space="preserve">C9</t>
    </r>
  </si>
  <si>
    <r>
      <rPr>
        <sz val="12"/>
        <color rgb="FF0000FF"/>
        <rFont val="UD デジタル 教科書体 N-R"/>
        <family val="1"/>
        <charset val="128"/>
      </rPr>
      <t xml:space="preserve">C8</t>
    </r>
    <r>
      <rPr>
        <sz val="12"/>
        <rFont val="UD デジタル 教科書体 N-R"/>
        <family val="1"/>
        <charset val="128"/>
      </rPr>
      <t xml:space="preserve">+</t>
    </r>
    <r>
      <rPr>
        <sz val="12"/>
        <color rgb="FFFF0000"/>
        <rFont val="UD デジタル 教科書体 N-R"/>
        <family val="1"/>
        <charset val="128"/>
      </rPr>
      <t xml:space="preserve">C9</t>
    </r>
  </si>
  <si>
    <r>
      <rPr>
        <sz val="12"/>
        <rFont val="UD デジタル 教科書体 N-R"/>
        <family val="1"/>
        <charset val="1"/>
      </rPr>
      <t xml:space="preserve">C8（</t>
    </r>
    <r>
      <rPr>
        <sz val="12"/>
        <rFont val="UD デジタル 教科書体 N-R"/>
        <family val="1"/>
        <charset val="128"/>
      </rPr>
      <t xml:space="preserve">厚生年金</t>
    </r>
    <r>
      <rPr>
        <sz val="12"/>
        <rFont val="UD デジタル 教科書体 N-R"/>
        <family val="1"/>
        <charset val="1"/>
      </rPr>
      <t xml:space="preserve">）にC9（</t>
    </r>
    <r>
      <rPr>
        <sz val="12"/>
        <rFont val="UD デジタル 教科書体 N-R"/>
        <family val="1"/>
        <charset val="128"/>
      </rPr>
      <t xml:space="preserve">老齢基礎年金夫</t>
    </r>
    <r>
      <rPr>
        <sz val="12"/>
        <rFont val="UD デジタル 教科書体 N-R"/>
        <family val="1"/>
        <charset val="1"/>
      </rPr>
      <t xml:space="preserve">）を足した値</t>
    </r>
  </si>
  <si>
    <t xml:space="preserve">C15～AS15</t>
  </si>
  <si>
    <r>
      <rPr>
        <sz val="12"/>
        <rFont val="UD デジタル 教科書体 N-R"/>
        <family val="1"/>
        <charset val="1"/>
      </rPr>
      <t xml:space="preserve">C15</t>
    </r>
    <r>
      <rPr>
        <sz val="12"/>
        <rFont val="UD デジタル 教科書体 N-R"/>
        <family val="1"/>
        <charset val="128"/>
      </rPr>
      <t xml:space="preserve">=</t>
    </r>
    <r>
      <rPr>
        <sz val="12"/>
        <color rgb="FF0000FF"/>
        <rFont val="UD デジタル 教科書体 N-R"/>
        <family val="1"/>
        <charset val="128"/>
      </rPr>
      <t xml:space="preserve">C10</t>
    </r>
    <r>
      <rPr>
        <sz val="12"/>
        <rFont val="UD デジタル 教科書体 N-R"/>
        <family val="1"/>
        <charset val="128"/>
      </rPr>
      <t xml:space="preserve">+</t>
    </r>
    <r>
      <rPr>
        <sz val="12"/>
        <color rgb="FFFF0000"/>
        <rFont val="UD デジタル 教科書体 N-R"/>
        <family val="1"/>
        <charset val="128"/>
      </rPr>
      <t xml:space="preserve">C11</t>
    </r>
  </si>
  <si>
    <r>
      <rPr>
        <sz val="12"/>
        <color rgb="FF0000FF"/>
        <rFont val="UD デジタル 教科書体 N-R"/>
        <family val="1"/>
        <charset val="128"/>
      </rPr>
      <t xml:space="preserve">C10</t>
    </r>
    <r>
      <rPr>
        <sz val="12"/>
        <rFont val="UD デジタル 教科書体 N-R"/>
        <family val="1"/>
        <charset val="128"/>
      </rPr>
      <t xml:space="preserve">+</t>
    </r>
    <r>
      <rPr>
        <sz val="12"/>
        <color rgb="FFFF0000"/>
        <rFont val="UD デジタル 教科書体 N-R"/>
        <family val="1"/>
        <charset val="128"/>
      </rPr>
      <t xml:space="preserve">C11</t>
    </r>
  </si>
  <si>
    <r>
      <rPr>
        <sz val="12"/>
        <rFont val="UD デジタル 教科書体 N-R"/>
        <family val="1"/>
        <charset val="1"/>
      </rPr>
      <t xml:space="preserve">C10（</t>
    </r>
    <r>
      <rPr>
        <sz val="12"/>
        <rFont val="UD デジタル 教科書体 N-R"/>
        <family val="1"/>
        <charset val="128"/>
      </rPr>
      <t xml:space="preserve">老齢基礎年金妻</t>
    </r>
    <r>
      <rPr>
        <sz val="12"/>
        <rFont val="UD デジタル 教科書体 N-R"/>
        <family val="1"/>
        <charset val="1"/>
      </rPr>
      <t xml:space="preserve">）にC11（</t>
    </r>
    <r>
      <rPr>
        <sz val="12"/>
        <rFont val="UD デジタル 教科書体 N-R"/>
        <family val="1"/>
        <charset val="128"/>
      </rPr>
      <t xml:space="preserve">老齢厚生年金妻</t>
    </r>
    <r>
      <rPr>
        <sz val="12"/>
        <rFont val="UD デジタル 教科書体 N-R"/>
        <family val="1"/>
        <charset val="1"/>
      </rPr>
      <t xml:space="preserve">）を足した値</t>
    </r>
  </si>
  <si>
    <t xml:space="preserve">C16～AS16</t>
  </si>
  <si>
    <r>
      <rPr>
        <sz val="12"/>
        <rFont val="UD デジタル 教科書体 N-R"/>
        <family val="1"/>
        <charset val="1"/>
      </rPr>
      <t xml:space="preserve">C16</t>
    </r>
    <r>
      <rPr>
        <sz val="12"/>
        <rFont val="UD デジタル 教科書体 N-R"/>
        <family val="1"/>
        <charset val="128"/>
      </rPr>
      <t xml:space="preserve">=C14+C15</t>
    </r>
  </si>
  <si>
    <t xml:space="preserve">C14+C15</t>
  </si>
  <si>
    <r>
      <rPr>
        <sz val="12"/>
        <rFont val="UD デジタル 教科書体 N-R"/>
        <family val="1"/>
        <charset val="1"/>
      </rPr>
      <t xml:space="preserve">C14（</t>
    </r>
    <r>
      <rPr>
        <sz val="12"/>
        <rFont val="UD デジタル 教科書体 N-R"/>
        <family val="1"/>
        <charset val="128"/>
      </rPr>
      <t xml:space="preserve">年金集計夫</t>
    </r>
    <r>
      <rPr>
        <sz val="12"/>
        <rFont val="UD デジタル 教科書体 N-R"/>
        <family val="1"/>
        <charset val="1"/>
      </rPr>
      <t xml:space="preserve">）にC15（</t>
    </r>
    <r>
      <rPr>
        <sz val="12"/>
        <rFont val="UD デジタル 教科書体 N-R"/>
        <family val="1"/>
        <charset val="128"/>
      </rPr>
      <t xml:space="preserve">年金集計妻</t>
    </r>
    <r>
      <rPr>
        <sz val="12"/>
        <rFont val="UD デジタル 教科書体 N-R"/>
        <family val="1"/>
        <charset val="1"/>
      </rPr>
      <t xml:space="preserve">）を足した値</t>
    </r>
  </si>
  <si>
    <r>
      <rPr>
        <sz val="12"/>
        <rFont val="UD デジタル 教科書体 N-R"/>
        <family val="1"/>
        <charset val="1"/>
      </rPr>
      <t xml:space="preserve">D19</t>
    </r>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&lt;=0,0,</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</si>
  <si>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&lt;=0,0,)</t>
    </r>
  </si>
  <si>
    <r>
      <rPr>
        <sz val="12"/>
        <rFont val="UD デジタル 教科書体 N-R"/>
        <family val="1"/>
        <charset val="1"/>
      </rPr>
      <t xml:space="preserve">D14（</t>
    </r>
    <r>
      <rPr>
        <sz val="12"/>
        <rFont val="UD デジタル 教科書体 N-R"/>
        <family val="1"/>
        <charset val="128"/>
      </rPr>
      <t xml:space="preserve">年金集計夫）</t>
    </r>
    <r>
      <rPr>
        <sz val="12"/>
        <rFont val="UD デジタル 教科書体 N-R"/>
        <family val="1"/>
        <charset val="1"/>
      </rPr>
      <t xml:space="preserve">からD17（</t>
    </r>
    <r>
      <rPr>
        <sz val="12"/>
        <rFont val="UD デジタル 教科書体 N-R"/>
        <family val="1"/>
        <charset val="128"/>
      </rPr>
      <t xml:space="preserve">公的年金等控除額夫）</t>
    </r>
    <r>
      <rPr>
        <sz val="12"/>
        <rFont val="UD デジタル 教科書体 N-R"/>
        <family val="1"/>
        <charset val="1"/>
      </rPr>
      <t xml:space="preserve">を引いた値が0以下かを判定</t>
    </r>
  </si>
  <si>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</si>
  <si>
    <r>
      <rPr>
        <sz val="12"/>
        <rFont val="UD デジタル 教科書体 N-R"/>
        <family val="1"/>
        <charset val="1"/>
      </rPr>
      <t xml:space="preserve">D14（</t>
    </r>
    <r>
      <rPr>
        <sz val="12"/>
        <rFont val="UD デジタル 教科書体 N-R"/>
        <family val="1"/>
        <charset val="128"/>
      </rPr>
      <t xml:space="preserve">年金集計夫）</t>
    </r>
    <r>
      <rPr>
        <sz val="12"/>
        <rFont val="UD デジタル 教科書体 N-R"/>
        <family val="1"/>
        <charset val="1"/>
      </rPr>
      <t xml:space="preserve">からD17（</t>
    </r>
    <r>
      <rPr>
        <sz val="12"/>
        <rFont val="UD デジタル 教科書体 N-R"/>
        <family val="1"/>
        <charset val="128"/>
      </rPr>
      <t xml:space="preserve">公的年金等控除額夫）</t>
    </r>
    <r>
      <rPr>
        <sz val="12"/>
        <rFont val="UD デジタル 教科書体 N-R"/>
        <family val="1"/>
        <charset val="1"/>
      </rPr>
      <t xml:space="preserve">を引いた値</t>
    </r>
  </si>
  <si>
    <r>
      <rPr>
        <sz val="12"/>
        <rFont val="UD デジタル 教科書体 N-R"/>
        <family val="1"/>
        <charset val="1"/>
      </rPr>
      <t xml:space="preserve">D20</t>
    </r>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&lt;=0,0,</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</si>
  <si>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&lt;=0,0,)</t>
    </r>
  </si>
  <si>
    <r>
      <rPr>
        <sz val="12"/>
        <rFont val="UD デジタル 教科書体 N-R"/>
        <family val="1"/>
        <charset val="1"/>
      </rPr>
      <t xml:space="preserve">D15（</t>
    </r>
    <r>
      <rPr>
        <sz val="12"/>
        <rFont val="UD デジタル 教科書体 N-R"/>
        <family val="1"/>
        <charset val="128"/>
      </rPr>
      <t xml:space="preserve">年金集計妻）</t>
    </r>
    <r>
      <rPr>
        <sz val="12"/>
        <rFont val="UD デジタル 教科書体 N-R"/>
        <family val="1"/>
        <charset val="1"/>
      </rPr>
      <t xml:space="preserve">からD18（</t>
    </r>
    <r>
      <rPr>
        <sz val="12"/>
        <rFont val="UD デジタル 教科書体 N-R"/>
        <family val="1"/>
        <charset val="128"/>
      </rPr>
      <t xml:space="preserve">公的年金等控除額妻）</t>
    </r>
    <r>
      <rPr>
        <sz val="12"/>
        <rFont val="UD デジタル 教科書体 N-R"/>
        <family val="1"/>
        <charset val="1"/>
      </rPr>
      <t xml:space="preserve">を引いた値が0以下かを判定</t>
    </r>
  </si>
  <si>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</si>
  <si>
    <r>
      <rPr>
        <sz val="12"/>
        <rFont val="UD デジタル 教科書体 N-R"/>
        <family val="1"/>
        <charset val="1"/>
      </rPr>
      <t xml:space="preserve">D15（</t>
    </r>
    <r>
      <rPr>
        <sz val="12"/>
        <rFont val="UD デジタル 教科書体 N-R"/>
        <family val="1"/>
        <charset val="128"/>
      </rPr>
      <t xml:space="preserve">年金集計妻）</t>
    </r>
    <r>
      <rPr>
        <sz val="12"/>
        <rFont val="UD デジタル 教科書体 N-R"/>
        <family val="1"/>
        <charset val="1"/>
      </rPr>
      <t xml:space="preserve">からD15（</t>
    </r>
    <r>
      <rPr>
        <sz val="12"/>
        <rFont val="UD デジタル 教科書体 N-R"/>
        <family val="1"/>
        <charset val="128"/>
      </rPr>
      <t xml:space="preserve">公的年金等控除額妻）</t>
    </r>
    <r>
      <rPr>
        <sz val="12"/>
        <rFont val="UD デジタル 教科書体 N-R"/>
        <family val="1"/>
        <charset val="1"/>
      </rPr>
      <t xml:space="preserve">を引いた値</t>
    </r>
  </si>
  <si>
    <t xml:space="preserve">D21～AS21</t>
  </si>
  <si>
    <r>
      <rPr>
        <sz val="12"/>
        <rFont val="UD デジタル 教科書体 N-R"/>
        <family val="1"/>
        <charset val="1"/>
      </rPr>
      <t xml:space="preserve">D21</t>
    </r>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t>
    </r>
    <r>
      <rPr>
        <sz val="12"/>
        <color rgb="FFFF00FF"/>
        <rFont val="UD デジタル 教科書体 N-R"/>
        <family val="1"/>
        <charset val="128"/>
      </rPr>
      <t xml:space="preserve">$M$56</t>
    </r>
    <r>
      <rPr>
        <sz val="12"/>
        <rFont val="UD デジタル 教科書体 N-R"/>
        <family val="1"/>
        <charset val="128"/>
      </rPr>
      <t xml:space="preserve">&lt;=0,0,</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t>
    </r>
    <r>
      <rPr>
        <sz val="12"/>
        <color rgb="FFFF00FF"/>
        <rFont val="UD デジタル 教科書体 N-R"/>
        <family val="1"/>
        <charset val="128"/>
      </rPr>
      <t xml:space="preserve">$M$56</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</si>
  <si>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t>
    </r>
    <r>
      <rPr>
        <sz val="12"/>
        <color rgb="FFFF00FF"/>
        <rFont val="UD デジタル 教科書体 N-R"/>
        <family val="1"/>
        <charset val="128"/>
      </rPr>
      <t xml:space="preserve">$M$56</t>
    </r>
    <r>
      <rPr>
        <sz val="12"/>
        <rFont val="UD デジタル 教科書体 N-R"/>
        <family val="1"/>
        <charset val="128"/>
      </rPr>
      <t xml:space="preserve">&lt;=0,0,)</t>
    </r>
  </si>
  <si>
    <r>
      <rPr>
        <sz val="12"/>
        <rFont val="UD デジタル 教科書体 N-R"/>
        <family val="1"/>
        <charset val="1"/>
      </rPr>
      <t xml:space="preserve">D14（</t>
    </r>
    <r>
      <rPr>
        <sz val="12"/>
        <rFont val="UD デジタル 教科書体 N-R"/>
        <family val="1"/>
        <charset val="128"/>
      </rPr>
      <t xml:space="preserve">年金集計夫）</t>
    </r>
    <r>
      <rPr>
        <sz val="12"/>
        <rFont val="UD デジタル 教科書体 N-R"/>
        <family val="1"/>
        <charset val="1"/>
      </rPr>
      <t xml:space="preserve">からD17</t>
    </r>
    <r>
      <rPr>
        <sz val="12"/>
        <rFont val="UD デジタル 教科書体 N-R"/>
        <family val="1"/>
        <charset val="128"/>
      </rPr>
      <t xml:space="preserve">（公的年金等控除額夫）</t>
    </r>
    <r>
      <rPr>
        <sz val="12"/>
        <rFont val="UD デジタル 教科書体 N-R"/>
        <family val="1"/>
        <charset val="1"/>
      </rPr>
      <t xml:space="preserve">とM56（</t>
    </r>
    <r>
      <rPr>
        <sz val="12"/>
        <rFont val="UD デジタル 教科書体 N-R"/>
        <family val="1"/>
        <charset val="128"/>
      </rPr>
      <t xml:space="preserve">基礎控除額 ）</t>
    </r>
    <r>
      <rPr>
        <sz val="12"/>
        <rFont val="UD デジタル 教科書体 N-R"/>
        <family val="1"/>
        <charset val="1"/>
      </rPr>
      <t xml:space="preserve">を引いた値が0以下かを判定</t>
    </r>
  </si>
  <si>
    <r>
      <rPr>
        <sz val="12"/>
        <color rgb="FF0000FF"/>
        <rFont val="UD デジタル 教科書体 N-R"/>
        <family val="1"/>
        <charset val="128"/>
      </rPr>
      <t xml:space="preserve">D14</t>
    </r>
    <r>
      <rPr>
        <sz val="12"/>
        <rFont val="UD デジタル 教科書体 N-R"/>
        <family val="1"/>
        <charset val="128"/>
      </rPr>
      <t xml:space="preserve">-</t>
    </r>
    <r>
      <rPr>
        <sz val="12"/>
        <color rgb="FFFF0000"/>
        <rFont val="UD デジタル 教科書体 N-R"/>
        <family val="1"/>
        <charset val="128"/>
      </rPr>
      <t xml:space="preserve">D17</t>
    </r>
    <r>
      <rPr>
        <sz val="12"/>
        <rFont val="UD デジタル 教科書体 N-R"/>
        <family val="1"/>
        <charset val="128"/>
      </rPr>
      <t xml:space="preserve">-</t>
    </r>
    <r>
      <rPr>
        <sz val="12"/>
        <color rgb="FFFF00FF"/>
        <rFont val="UD デジタル 教科書体 N-R"/>
        <family val="1"/>
        <charset val="128"/>
      </rPr>
      <t xml:space="preserve">$M$56</t>
    </r>
  </si>
  <si>
    <r>
      <rPr>
        <sz val="12"/>
        <rFont val="UD デジタル 教科書体 N-R"/>
        <family val="1"/>
        <charset val="1"/>
      </rPr>
      <t xml:space="preserve">D14（</t>
    </r>
    <r>
      <rPr>
        <sz val="12"/>
        <rFont val="UD デジタル 教科書体 N-R"/>
        <family val="1"/>
        <charset val="128"/>
      </rPr>
      <t xml:space="preserve">年金集計夫）</t>
    </r>
    <r>
      <rPr>
        <sz val="12"/>
        <rFont val="UD デジタル 教科書体 N-R"/>
        <family val="1"/>
        <charset val="1"/>
      </rPr>
      <t xml:space="preserve">からD17</t>
    </r>
    <r>
      <rPr>
        <sz val="12"/>
        <rFont val="UD デジタル 教科書体 N-R"/>
        <family val="1"/>
        <charset val="128"/>
      </rPr>
      <t xml:space="preserve">（公的年金等控除額夫）</t>
    </r>
    <r>
      <rPr>
        <sz val="12"/>
        <rFont val="UD デジタル 教科書体 N-R"/>
        <family val="1"/>
        <charset val="1"/>
      </rPr>
      <t xml:space="preserve">とM56（</t>
    </r>
    <r>
      <rPr>
        <sz val="12"/>
        <rFont val="UD デジタル 教科書体 N-R"/>
        <family val="1"/>
        <charset val="128"/>
      </rPr>
      <t xml:space="preserve">基礎控除額 ）</t>
    </r>
    <r>
      <rPr>
        <sz val="12"/>
        <rFont val="UD デジタル 教科書体 N-R"/>
        <family val="1"/>
        <charset val="1"/>
      </rPr>
      <t xml:space="preserve">を引いた値</t>
    </r>
  </si>
  <si>
    <t xml:space="preserve">D22～AS22</t>
  </si>
  <si>
    <r>
      <rPr>
        <sz val="12"/>
        <rFont val="UD デジタル 教科書体 N-R"/>
        <family val="1"/>
        <charset val="1"/>
      </rPr>
      <t xml:space="preserve">D22</t>
    </r>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t>
    </r>
    <r>
      <rPr>
        <sz val="12"/>
        <color rgb="FFFF00FF"/>
        <rFont val="UD デジタル 教科書体 N-R"/>
        <family val="1"/>
        <charset val="128"/>
      </rPr>
      <t xml:space="preserve">$M$56</t>
    </r>
    <r>
      <rPr>
        <sz val="12"/>
        <rFont val="UD デジタル 教科書体 N-R"/>
        <family val="1"/>
        <charset val="128"/>
      </rPr>
      <t xml:space="preserve">&lt;=0,0,</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t>
    </r>
    <r>
      <rPr>
        <sz val="12"/>
        <color rgb="FFFF00FF"/>
        <rFont val="UD デジタル 教科書体 N-R"/>
        <family val="1"/>
        <charset val="128"/>
      </rPr>
      <t xml:space="preserve">$M$56</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</si>
  <si>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t>
    </r>
    <r>
      <rPr>
        <sz val="12"/>
        <color rgb="FFFF00FF"/>
        <rFont val="UD デジタル 教科書体 N-R"/>
        <family val="1"/>
        <charset val="128"/>
      </rPr>
      <t xml:space="preserve">$M$56</t>
    </r>
    <r>
      <rPr>
        <sz val="12"/>
        <rFont val="UD デジタル 教科書体 N-R"/>
        <family val="1"/>
        <charset val="128"/>
      </rPr>
      <t xml:space="preserve">&lt;=0,0,)</t>
    </r>
  </si>
  <si>
    <r>
      <rPr>
        <sz val="12"/>
        <rFont val="UD デジタル 教科書体 N-R"/>
        <family val="1"/>
        <charset val="1"/>
      </rPr>
      <t xml:space="preserve">D15（</t>
    </r>
    <r>
      <rPr>
        <sz val="12"/>
        <rFont val="UD デジタル 教科書体 N-R"/>
        <family val="1"/>
        <charset val="128"/>
      </rPr>
      <t xml:space="preserve">年金集計妻）</t>
    </r>
    <r>
      <rPr>
        <sz val="12"/>
        <rFont val="UD デジタル 教科書体 N-R"/>
        <family val="1"/>
        <charset val="1"/>
      </rPr>
      <t xml:space="preserve">からD18</t>
    </r>
    <r>
      <rPr>
        <sz val="12"/>
        <rFont val="UD デジタル 教科書体 N-R"/>
        <family val="1"/>
        <charset val="128"/>
      </rPr>
      <t xml:space="preserve">（公的年金等控除額妻）</t>
    </r>
    <r>
      <rPr>
        <sz val="12"/>
        <rFont val="UD デジタル 教科書体 N-R"/>
        <family val="1"/>
        <charset val="1"/>
      </rPr>
      <t xml:space="preserve">とM56（</t>
    </r>
    <r>
      <rPr>
        <sz val="12"/>
        <rFont val="UD デジタル 教科書体 N-R"/>
        <family val="1"/>
        <charset val="128"/>
      </rPr>
      <t xml:space="preserve">基礎控除額 ）</t>
    </r>
    <r>
      <rPr>
        <sz val="12"/>
        <rFont val="UD デジタル 教科書体 N-R"/>
        <family val="1"/>
        <charset val="1"/>
      </rPr>
      <t xml:space="preserve">を引いた値が0以下かを判定</t>
    </r>
  </si>
  <si>
    <r>
      <rPr>
        <sz val="12"/>
        <color rgb="FF0000FF"/>
        <rFont val="UD デジタル 教科書体 N-R"/>
        <family val="1"/>
        <charset val="128"/>
      </rPr>
      <t xml:space="preserve">D15</t>
    </r>
    <r>
      <rPr>
        <sz val="12"/>
        <rFont val="UD デジタル 教科書体 N-R"/>
        <family val="1"/>
        <charset val="128"/>
      </rPr>
      <t xml:space="preserve">-</t>
    </r>
    <r>
      <rPr>
        <sz val="12"/>
        <color rgb="FFFF0000"/>
        <rFont val="UD デジタル 教科書体 N-R"/>
        <family val="1"/>
        <charset val="128"/>
      </rPr>
      <t xml:space="preserve">D18</t>
    </r>
    <r>
      <rPr>
        <sz val="12"/>
        <rFont val="UD デジタル 教科書体 N-R"/>
        <family val="1"/>
        <charset val="128"/>
      </rPr>
      <t xml:space="preserve">-</t>
    </r>
    <r>
      <rPr>
        <sz val="12"/>
        <color rgb="FFFF00FF"/>
        <rFont val="UD デジタル 教科書体 N-R"/>
        <family val="1"/>
        <charset val="128"/>
      </rPr>
      <t xml:space="preserve">$M$56</t>
    </r>
  </si>
  <si>
    <r>
      <rPr>
        <sz val="12"/>
        <rFont val="UD デジタル 教科書体 N-R"/>
        <family val="1"/>
        <charset val="1"/>
      </rPr>
      <t xml:space="preserve">D15（</t>
    </r>
    <r>
      <rPr>
        <sz val="12"/>
        <rFont val="UD デジタル 教科書体 N-R"/>
        <family val="1"/>
        <charset val="128"/>
      </rPr>
      <t xml:space="preserve">年金集計（妻））</t>
    </r>
    <r>
      <rPr>
        <sz val="12"/>
        <rFont val="UD デジタル 教科書体 N-R"/>
        <family val="1"/>
        <charset val="1"/>
      </rPr>
      <t xml:space="preserve">からD18</t>
    </r>
    <r>
      <rPr>
        <sz val="12"/>
        <rFont val="UD デジタル 教科書体 N-R"/>
        <family val="1"/>
        <charset val="128"/>
      </rPr>
      <t xml:space="preserve">（公的年金等控除額妻）</t>
    </r>
    <r>
      <rPr>
        <sz val="12"/>
        <rFont val="UD デジタル 教科書体 N-R"/>
        <family val="1"/>
        <charset val="1"/>
      </rPr>
      <t xml:space="preserve">とM56（</t>
    </r>
    <r>
      <rPr>
        <sz val="12"/>
        <rFont val="UD デジタル 教科書体 N-R"/>
        <family val="1"/>
        <charset val="128"/>
      </rPr>
      <t xml:space="preserve">基礎控除額 ）</t>
    </r>
    <r>
      <rPr>
        <sz val="12"/>
        <rFont val="UD デジタル 教科書体 N-R"/>
        <family val="1"/>
        <charset val="1"/>
      </rPr>
      <t xml:space="preserve">を引いた値</t>
    </r>
  </si>
  <si>
    <t xml:space="preserve">D25～AS25</t>
  </si>
  <si>
    <r>
      <rPr>
        <sz val="12"/>
        <rFont val="UD デジタル 教科書体 N-R"/>
        <family val="1"/>
        <charset val="1"/>
      </rPr>
      <t xml:space="preserve">D25</t>
    </r>
    <r>
      <rPr>
        <sz val="12"/>
        <rFont val="UD デジタル 教科書体 N-R"/>
        <family val="1"/>
        <charset val="128"/>
      </rPr>
      <t xml:space="preserve">=IF(AND(</t>
    </r>
    <r>
      <rPr>
        <sz val="12"/>
        <color rgb="FF0000FF"/>
        <rFont val="UD デジタル 教科書体 N-R"/>
        <family val="1"/>
        <charset val="128"/>
      </rPr>
      <t xml:space="preserve">D3</t>
    </r>
    <r>
      <rPr>
        <sz val="12"/>
        <rFont val="UD デジタル 教科書体 N-R"/>
        <family val="1"/>
        <charset val="128"/>
      </rPr>
      <t xml:space="preserve">=0,</t>
    </r>
    <r>
      <rPr>
        <sz val="12"/>
        <color rgb="FFFF0000"/>
        <rFont val="UD デジタル 教科書体 N-R"/>
        <family val="1"/>
        <charset val="128"/>
      </rPr>
      <t xml:space="preserve">D4</t>
    </r>
    <r>
      <rPr>
        <sz val="12"/>
        <rFont val="UD デジタル 教科書体 N-R"/>
        <family val="1"/>
        <charset val="128"/>
      </rPr>
      <t xml:space="preserve">=0),1,IF(AND(</t>
    </r>
    <r>
      <rPr>
        <sz val="12"/>
        <color rgb="FF0000FF"/>
        <rFont val="UD デジタル 教科書体 N-R"/>
        <family val="1"/>
        <charset val="128"/>
      </rPr>
      <t xml:space="preserve">D3</t>
    </r>
    <r>
      <rPr>
        <sz val="12"/>
        <rFont val="UD デジタル 教科書体 N-R"/>
        <family val="1"/>
        <charset val="128"/>
      </rPr>
      <t xml:space="preserve">&lt;=75,</t>
    </r>
    <r>
      <rPr>
        <sz val="12"/>
        <color rgb="FF0000FF"/>
        <rFont val="UD デジタル 教科書体 N-R"/>
        <family val="1"/>
        <charset val="128"/>
      </rPr>
      <t xml:space="preserve">D3</t>
    </r>
    <r>
      <rPr>
        <sz val="12"/>
        <rFont val="UD デジタル 教科書体 N-R"/>
        <family val="1"/>
        <charset val="128"/>
      </rPr>
      <t xml:space="preserve">&lt;&gt;0),IF(AND(</t>
    </r>
    <r>
      <rPr>
        <sz val="12"/>
        <color rgb="FFFF0000"/>
        <rFont val="UD デジタル 教科書体 N-R"/>
        <family val="1"/>
        <charset val="128"/>
      </rPr>
      <t xml:space="preserve">D4</t>
    </r>
    <r>
      <rPr>
        <sz val="12"/>
        <rFont val="UD デジタル 教科書体 N-R"/>
        <family val="1"/>
        <charset val="128"/>
      </rPr>
      <t xml:space="preserve">&lt;=75,</t>
    </r>
    <r>
      <rPr>
        <sz val="12"/>
        <color rgb="FFFF0000"/>
        <rFont val="UD デジタル 教科書体 N-R"/>
        <family val="1"/>
        <charset val="128"/>
      </rPr>
      <t xml:space="preserve">D4</t>
    </r>
    <r>
      <rPr>
        <sz val="12"/>
        <rFont val="UD デジタル 教科書体 N-R"/>
        <family val="1"/>
        <charset val="128"/>
      </rPr>
      <t xml:space="preserve">&lt;&gt;0),IF((</t>
    </r>
    <r>
      <rPr>
        <sz val="12"/>
        <color rgb="FF800080"/>
        <rFont val="UD デジタル 教科書体 N-R"/>
        <family val="1"/>
        <charset val="128"/>
      </rPr>
      <t xml:space="preserve">C19</t>
    </r>
    <r>
      <rPr>
        <sz val="12"/>
        <rFont val="UD デジタル 教科書体 N-R"/>
        <family val="1"/>
        <charset val="128"/>
      </rPr>
      <t xml:space="preserve">+</t>
    </r>
    <r>
      <rPr>
        <sz val="12"/>
        <color rgb="FF808000"/>
        <rFont val="UD デジタル 教科書体 N-R"/>
        <family val="1"/>
        <charset val="128"/>
      </rPr>
      <t xml:space="preserve">C20</t>
    </r>
    <r>
      <rPr>
        <sz val="12"/>
        <rFont val="UD デジタル 教科書体 N-R"/>
        <family val="1"/>
        <charset val="128"/>
      </rPr>
      <t xml:space="preserve">-IF(OR(</t>
    </r>
    <r>
      <rPr>
        <sz val="12"/>
        <color rgb="FF0000FF"/>
        <rFont val="UD デジタル 教科書体 N-R"/>
        <family val="1"/>
        <charset val="128"/>
      </rPr>
      <t xml:space="preserve">D3</t>
    </r>
    <r>
      <rPr>
        <sz val="12"/>
        <rFont val="UD デジタル 教科書体 N-R"/>
        <family val="1"/>
        <charset val="128"/>
      </rPr>
      <t xml:space="preserve">&gt;=65,</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008000"/>
        <rFont val="UD デジタル 教科書体 N-R"/>
        <family val="1"/>
        <charset val="128"/>
      </rPr>
      <t xml:space="preserve">$F$88</t>
    </r>
    <r>
      <rPr>
        <sz val="12"/>
        <rFont val="UD デジタル 教科書体 N-R"/>
        <family val="1"/>
        <charset val="128"/>
      </rPr>
      <t xml:space="preserve">,</t>
    </r>
    <r>
      <rPr>
        <sz val="12"/>
        <color rgb="FF000080"/>
        <rFont val="UD デジタル 教科書体 N-R"/>
        <family val="1"/>
        <charset val="128"/>
      </rPr>
      <t xml:space="preserve">$G$89</t>
    </r>
    <r>
      <rPr>
        <sz val="12"/>
        <rFont val="UD デジタル 教科書体 N-R"/>
        <family val="1"/>
        <charset val="128"/>
      </rPr>
      <t xml:space="preserve">,IF((</t>
    </r>
    <r>
      <rPr>
        <sz val="12"/>
        <color rgb="FF800080"/>
        <rFont val="UD デジタル 教科書体 N-R"/>
        <family val="1"/>
        <charset val="128"/>
      </rPr>
      <t xml:space="preserve">C19</t>
    </r>
    <r>
      <rPr>
        <sz val="12"/>
        <rFont val="UD デジタル 教科書体 N-R"/>
        <family val="1"/>
        <charset val="128"/>
      </rPr>
      <t xml:space="preserve">+</t>
    </r>
    <r>
      <rPr>
        <sz val="12"/>
        <color rgb="FF808000"/>
        <rFont val="UD デジタル 教科書体 N-R"/>
        <family val="1"/>
        <charset val="128"/>
      </rPr>
      <t xml:space="preserve">C20</t>
    </r>
    <r>
      <rPr>
        <sz val="12"/>
        <rFont val="UD デジタル 教科書体 N-R"/>
        <family val="1"/>
        <charset val="128"/>
      </rPr>
      <t xml:space="preserve">-IF(OR(</t>
    </r>
    <r>
      <rPr>
        <sz val="12"/>
        <color rgb="FF0000FF"/>
        <rFont val="UD デジタル 教科書体 N-R"/>
        <family val="1"/>
        <charset val="128"/>
      </rPr>
      <t xml:space="preserve">D3</t>
    </r>
    <r>
      <rPr>
        <sz val="12"/>
        <rFont val="UD デジタル 教科書体 N-R"/>
        <family val="1"/>
        <charset val="128"/>
      </rPr>
      <t xml:space="preserve">&gt;=65,</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FF00FF"/>
        <rFont val="UD デジタル 教科書体 N-R"/>
        <family val="1"/>
        <charset val="128"/>
      </rPr>
      <t xml:space="preserve">$H$88</t>
    </r>
    <r>
      <rPr>
        <sz val="12"/>
        <rFont val="UD デジタル 教科書体 N-R"/>
        <family val="1"/>
        <charset val="128"/>
      </rPr>
      <t xml:space="preserve">+</t>
    </r>
    <r>
      <rPr>
        <sz val="12"/>
        <color rgb="FF008000"/>
        <rFont val="UD デジタル 教科書体 N-R"/>
        <family val="1"/>
        <charset val="128"/>
      </rPr>
      <t xml:space="preserve">$J$88</t>
    </r>
    <r>
      <rPr>
        <sz val="12"/>
        <rFont val="UD デジタル 教科書体 N-R"/>
        <family val="1"/>
        <charset val="128"/>
      </rPr>
      <t xml:space="preserve">*2,</t>
    </r>
    <r>
      <rPr>
        <sz val="12"/>
        <color rgb="FF000080"/>
        <rFont val="UD デジタル 教科書体 N-R"/>
        <family val="1"/>
        <charset val="128"/>
      </rPr>
      <t xml:space="preserve">$I$89</t>
    </r>
    <r>
      <rPr>
        <sz val="12"/>
        <rFont val="UD デジタル 教科書体 N-R"/>
        <family val="1"/>
        <charset val="128"/>
      </rPr>
      <t xml:space="preserve">,IF((</t>
    </r>
    <r>
      <rPr>
        <sz val="12"/>
        <color rgb="FF800080"/>
        <rFont val="UD デジタル 教科書体 N-R"/>
        <family val="1"/>
        <charset val="128"/>
      </rPr>
      <t xml:space="preserve">C19</t>
    </r>
    <r>
      <rPr>
        <sz val="12"/>
        <rFont val="UD デジタル 教科書体 N-R"/>
        <family val="1"/>
        <charset val="128"/>
      </rPr>
      <t xml:space="preserve">+</t>
    </r>
    <r>
      <rPr>
        <sz val="12"/>
        <color rgb="FF808000"/>
        <rFont val="UD デジタル 教科書体 N-R"/>
        <family val="1"/>
        <charset val="128"/>
      </rPr>
      <t xml:space="preserve">C20</t>
    </r>
    <r>
      <rPr>
        <sz val="12"/>
        <rFont val="UD デジタル 教科書体 N-R"/>
        <family val="1"/>
        <charset val="128"/>
      </rPr>
      <t xml:space="preserve">-IF(OR(</t>
    </r>
    <r>
      <rPr>
        <sz val="12"/>
        <color rgb="FF0000FF"/>
        <rFont val="UD デジタル 教科書体 N-R"/>
        <family val="1"/>
        <charset val="128"/>
      </rPr>
      <t xml:space="preserve">D3</t>
    </r>
    <r>
      <rPr>
        <sz val="12"/>
        <rFont val="UD デジタル 教科書体 N-R"/>
        <family val="1"/>
        <charset val="128"/>
      </rPr>
      <t xml:space="preserve">&gt;=65,</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FF00FF"/>
        <rFont val="UD デジタル 教科書体 N-R"/>
        <family val="1"/>
        <charset val="128"/>
      </rPr>
      <t xml:space="preserve">$L$88</t>
    </r>
    <r>
      <rPr>
        <sz val="12"/>
        <rFont val="UD デジタル 教科書体 N-R"/>
        <family val="1"/>
        <charset val="128"/>
      </rPr>
      <t xml:space="preserve">+</t>
    </r>
    <r>
      <rPr>
        <sz val="12"/>
        <color rgb="FF008000"/>
        <rFont val="UD デジタル 教科書体 N-R"/>
        <family val="1"/>
        <charset val="128"/>
      </rPr>
      <t xml:space="preserve">$N$88</t>
    </r>
    <r>
      <rPr>
        <sz val="12"/>
        <rFont val="UD デジタル 教科書体 N-R"/>
        <family val="1"/>
        <charset val="128"/>
      </rPr>
      <t xml:space="preserve">*2,</t>
    </r>
    <r>
      <rPr>
        <sz val="12"/>
        <color rgb="FF000080"/>
        <rFont val="UD デジタル 教科書体 N-R"/>
        <family val="1"/>
        <charset val="128"/>
      </rPr>
      <t xml:space="preserve">$M$89</t>
    </r>
    <r>
      <rPr>
        <sz val="12"/>
        <rFont val="UD デジタル 教科書体 N-R"/>
        <family val="1"/>
        <charset val="128"/>
      </rPr>
      <t xml:space="preserve">,1))),IF((</t>
    </r>
    <r>
      <rPr>
        <sz val="12"/>
        <color rgb="FF800080"/>
        <rFont val="UD デジタル 教科書体 N-R"/>
        <family val="1"/>
        <charset val="128"/>
      </rPr>
      <t xml:space="preserve">C19</t>
    </r>
    <r>
      <rPr>
        <sz val="12"/>
        <rFont val="UD デジタル 教科書体 N-R"/>
        <family val="1"/>
        <charset val="128"/>
      </rPr>
      <t xml:space="preserve">-IF(</t>
    </r>
    <r>
      <rPr>
        <sz val="12"/>
        <color rgb="FF0000FF"/>
        <rFont val="UD デジタル 教科書体 N-R"/>
        <family val="1"/>
        <charset val="128"/>
      </rPr>
      <t xml:space="preserve">D3</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008000"/>
        <rFont val="UD デジタル 教科書体 N-R"/>
        <family val="1"/>
        <charset val="128"/>
      </rPr>
      <t xml:space="preserve">$F$88</t>
    </r>
    <r>
      <rPr>
        <sz val="12"/>
        <rFont val="UD デジタル 教科書体 N-R"/>
        <family val="1"/>
        <charset val="128"/>
      </rPr>
      <t xml:space="preserve">,</t>
    </r>
    <r>
      <rPr>
        <sz val="12"/>
        <color rgb="FF000080"/>
        <rFont val="UD デジタル 教科書体 N-R"/>
        <family val="1"/>
        <charset val="128"/>
      </rPr>
      <t xml:space="preserve">$G$89</t>
    </r>
    <r>
      <rPr>
        <sz val="12"/>
        <rFont val="UD デジタル 教科書体 N-R"/>
        <family val="1"/>
        <charset val="128"/>
      </rPr>
      <t xml:space="preserve">,IF((</t>
    </r>
    <r>
      <rPr>
        <sz val="12"/>
        <color rgb="FF800080"/>
        <rFont val="UD デジタル 教科書体 N-R"/>
        <family val="1"/>
        <charset val="128"/>
      </rPr>
      <t xml:space="preserve">C19</t>
    </r>
    <r>
      <rPr>
        <sz val="12"/>
        <rFont val="UD デジタル 教科書体 N-R"/>
        <family val="1"/>
        <charset val="128"/>
      </rPr>
      <t xml:space="preserve">-IF(</t>
    </r>
    <r>
      <rPr>
        <sz val="12"/>
        <color rgb="FF0000FF"/>
        <rFont val="UD デジタル 教科書体 N-R"/>
        <family val="1"/>
        <charset val="128"/>
      </rPr>
      <t xml:space="preserve">D3</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FF00FF"/>
        <rFont val="UD デジタル 教科書体 N-R"/>
        <family val="1"/>
        <charset val="128"/>
      </rPr>
      <t xml:space="preserve">$H$88</t>
    </r>
    <r>
      <rPr>
        <sz val="12"/>
        <rFont val="UD デジタル 教科書体 N-R"/>
        <family val="1"/>
        <charset val="128"/>
      </rPr>
      <t xml:space="preserve">+</t>
    </r>
    <r>
      <rPr>
        <sz val="12"/>
        <color rgb="FF008000"/>
        <rFont val="UD デジタル 教科書体 N-R"/>
        <family val="1"/>
        <charset val="128"/>
      </rPr>
      <t xml:space="preserve">$J$88</t>
    </r>
    <r>
      <rPr>
        <sz val="12"/>
        <rFont val="UD デジタル 教科書体 N-R"/>
        <family val="1"/>
        <charset val="128"/>
      </rPr>
      <t xml:space="preserve">,</t>
    </r>
    <r>
      <rPr>
        <sz val="12"/>
        <color rgb="FF000080"/>
        <rFont val="UD デジタル 教科書体 N-R"/>
        <family val="1"/>
        <charset val="128"/>
      </rPr>
      <t xml:space="preserve">$I$89</t>
    </r>
    <r>
      <rPr>
        <sz val="12"/>
        <rFont val="UD デジタル 教科書体 N-R"/>
        <family val="1"/>
        <charset val="128"/>
      </rPr>
      <t xml:space="preserve">,IF((</t>
    </r>
    <r>
      <rPr>
        <sz val="12"/>
        <color rgb="FF800080"/>
        <rFont val="UD デジタル 教科書体 N-R"/>
        <family val="1"/>
        <charset val="128"/>
      </rPr>
      <t xml:space="preserve">C19</t>
    </r>
    <r>
      <rPr>
        <sz val="12"/>
        <rFont val="UD デジタル 教科書体 N-R"/>
        <family val="1"/>
        <charset val="128"/>
      </rPr>
      <t xml:space="preserve">-IF(</t>
    </r>
    <r>
      <rPr>
        <sz val="12"/>
        <color rgb="FF0000FF"/>
        <rFont val="UD デジタル 教科書体 N-R"/>
        <family val="1"/>
        <charset val="128"/>
      </rPr>
      <t xml:space="preserve">D3</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FF00FF"/>
        <rFont val="UD デジタル 教科書体 N-R"/>
        <family val="1"/>
        <charset val="128"/>
      </rPr>
      <t xml:space="preserve">$L$88</t>
    </r>
    <r>
      <rPr>
        <sz val="12"/>
        <rFont val="UD デジタル 教科書体 N-R"/>
        <family val="1"/>
        <charset val="128"/>
      </rPr>
      <t xml:space="preserve">+</t>
    </r>
    <r>
      <rPr>
        <sz val="12"/>
        <color rgb="FF008000"/>
        <rFont val="UD デジタル 教科書体 N-R"/>
        <family val="1"/>
        <charset val="128"/>
      </rPr>
      <t xml:space="preserve">$N$88</t>
    </r>
    <r>
      <rPr>
        <sz val="12"/>
        <rFont val="UD デジタル 教科書体 N-R"/>
        <family val="1"/>
        <charset val="128"/>
      </rPr>
      <t xml:space="preserve">,</t>
    </r>
    <r>
      <rPr>
        <sz val="12"/>
        <color rgb="FF000080"/>
        <rFont val="UD デジタル 教科書体 N-R"/>
        <family val="1"/>
        <charset val="128"/>
      </rPr>
      <t xml:space="preserve">$M$89</t>
    </r>
    <r>
      <rPr>
        <sz val="12"/>
        <rFont val="UD デジタル 教科書体 N-R"/>
        <family val="1"/>
        <charset val="128"/>
      </rPr>
      <t xml:space="preserve">,1)))),IF(AND(</t>
    </r>
    <r>
      <rPr>
        <sz val="12"/>
        <color rgb="FFFF0000"/>
        <rFont val="UD デジタル 教科書体 N-R"/>
        <family val="1"/>
        <charset val="128"/>
      </rPr>
      <t xml:space="preserve">D4</t>
    </r>
    <r>
      <rPr>
        <sz val="12"/>
        <rFont val="UD デジタル 教科書体 N-R"/>
        <family val="1"/>
        <charset val="128"/>
      </rPr>
      <t xml:space="preserve">&lt;=75,</t>
    </r>
    <r>
      <rPr>
        <sz val="12"/>
        <color rgb="FFFF0000"/>
        <rFont val="UD デジタル 教科書体 N-R"/>
        <family val="1"/>
        <charset val="128"/>
      </rPr>
      <t xml:space="preserve">D4</t>
    </r>
    <r>
      <rPr>
        <sz val="12"/>
        <rFont val="UD デジタル 教科書体 N-R"/>
        <family val="1"/>
        <charset val="128"/>
      </rPr>
      <t xml:space="preserve">&lt;&gt;0),IF((</t>
    </r>
    <r>
      <rPr>
        <sz val="12"/>
        <color rgb="FF808000"/>
        <rFont val="UD デジタル 教科書体 N-R"/>
        <family val="1"/>
        <charset val="128"/>
      </rPr>
      <t xml:space="preserve">C20</t>
    </r>
    <r>
      <rPr>
        <sz val="12"/>
        <rFont val="UD デジタル 教科書体 N-R"/>
        <family val="1"/>
        <charset val="128"/>
      </rPr>
      <t xml:space="preserve">-IF(</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008000"/>
        <rFont val="UD デジタル 教科書体 N-R"/>
        <family val="1"/>
        <charset val="128"/>
      </rPr>
      <t xml:space="preserve">$F$88</t>
    </r>
    <r>
      <rPr>
        <sz val="12"/>
        <rFont val="UD デジタル 教科書体 N-R"/>
        <family val="1"/>
        <charset val="128"/>
      </rPr>
      <t xml:space="preserve">,</t>
    </r>
    <r>
      <rPr>
        <sz val="12"/>
        <color rgb="FF000080"/>
        <rFont val="UD デジタル 教科書体 N-R"/>
        <family val="1"/>
        <charset val="128"/>
      </rPr>
      <t xml:space="preserve">$G$89</t>
    </r>
    <r>
      <rPr>
        <sz val="12"/>
        <rFont val="UD デジタル 教科書体 N-R"/>
        <family val="1"/>
        <charset val="128"/>
      </rPr>
      <t xml:space="preserve">,IF((</t>
    </r>
    <r>
      <rPr>
        <sz val="12"/>
        <color rgb="FF808000"/>
        <rFont val="UD デジタル 教科書体 N-R"/>
        <family val="1"/>
        <charset val="128"/>
      </rPr>
      <t xml:space="preserve">C20</t>
    </r>
    <r>
      <rPr>
        <sz val="12"/>
        <rFont val="UD デジタル 教科書体 N-R"/>
        <family val="1"/>
        <charset val="128"/>
      </rPr>
      <t xml:space="preserve">-IF(</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FF00FF"/>
        <rFont val="UD デジタル 教科書体 N-R"/>
        <family val="1"/>
        <charset val="128"/>
      </rPr>
      <t xml:space="preserve">$H$88</t>
    </r>
    <r>
      <rPr>
        <sz val="12"/>
        <rFont val="UD デジタル 教科書体 N-R"/>
        <family val="1"/>
        <charset val="128"/>
      </rPr>
      <t xml:space="preserve">+</t>
    </r>
    <r>
      <rPr>
        <sz val="12"/>
        <color rgb="FF008000"/>
        <rFont val="UD デジタル 教科書体 N-R"/>
        <family val="1"/>
        <charset val="128"/>
      </rPr>
      <t xml:space="preserve">$J$88</t>
    </r>
    <r>
      <rPr>
        <sz val="12"/>
        <rFont val="UD デジタル 教科書体 N-R"/>
        <family val="1"/>
        <charset val="128"/>
      </rPr>
      <t xml:space="preserve">,</t>
    </r>
    <r>
      <rPr>
        <sz val="12"/>
        <color rgb="FF000080"/>
        <rFont val="UD デジタル 教科書体 N-R"/>
        <family val="1"/>
        <charset val="128"/>
      </rPr>
      <t xml:space="preserve">$I$89</t>
    </r>
    <r>
      <rPr>
        <sz val="12"/>
        <rFont val="UD デジタル 教科書体 N-R"/>
        <family val="1"/>
        <charset val="128"/>
      </rPr>
      <t xml:space="preserve">,IF((</t>
    </r>
    <r>
      <rPr>
        <sz val="12"/>
        <color rgb="FF808000"/>
        <rFont val="UD デジタル 教科書体 N-R"/>
        <family val="1"/>
        <charset val="128"/>
      </rPr>
      <t xml:space="preserve">C20</t>
    </r>
    <r>
      <rPr>
        <sz val="12"/>
        <rFont val="UD デジタル 教科書体 N-R"/>
        <family val="1"/>
        <charset val="128"/>
      </rPr>
      <t xml:space="preserve">-IF(</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,0))&lt;=</t>
    </r>
    <r>
      <rPr>
        <sz val="12"/>
        <color rgb="FFFF00FF"/>
        <rFont val="UD デジタル 教科書体 N-R"/>
        <family val="1"/>
        <charset val="128"/>
      </rPr>
      <t xml:space="preserve">$L$88</t>
    </r>
    <r>
      <rPr>
        <sz val="12"/>
        <rFont val="UD デジタル 教科書体 N-R"/>
        <family val="1"/>
        <charset val="128"/>
      </rPr>
      <t xml:space="preserve">+</t>
    </r>
    <r>
      <rPr>
        <sz val="12"/>
        <color rgb="FF008000"/>
        <rFont val="UD デジタル 教科書体 N-R"/>
        <family val="1"/>
        <charset val="128"/>
      </rPr>
      <t xml:space="preserve">$N$88</t>
    </r>
    <r>
      <rPr>
        <sz val="12"/>
        <rFont val="UD デジタル 教科書体 N-R"/>
        <family val="1"/>
        <charset val="128"/>
      </rPr>
      <t xml:space="preserve">,</t>
    </r>
    <r>
      <rPr>
        <sz val="12"/>
        <color rgb="FF000080"/>
        <rFont val="UD デジタル 教科書体 N-R"/>
        <family val="1"/>
        <charset val="128"/>
      </rPr>
      <t xml:space="preserve">$M$89</t>
    </r>
    <r>
      <rPr>
        <sz val="12"/>
        <rFont val="UD デジタル 教科書体 N-R"/>
        <family val="1"/>
        <charset val="128"/>
      </rPr>
      <t xml:space="preserve">,1))),1)))</t>
    </r>
  </si>
  <si>
    <r>
      <rPr>
        <sz val="12"/>
        <rFont val="UD デジタル 教科書体 N-R"/>
        <family val="1"/>
        <charset val="128"/>
      </rPr>
      <t xml:space="preserve">IF(AND(</t>
    </r>
    <r>
      <rPr>
        <sz val="12"/>
        <color rgb="FF0000FF"/>
        <rFont val="UD デジタル 教科書体 N-R"/>
        <family val="1"/>
        <charset val="128"/>
      </rPr>
      <t xml:space="preserve">D3</t>
    </r>
    <r>
      <rPr>
        <sz val="12"/>
        <rFont val="UD デジタル 教科書体 N-R"/>
        <family val="1"/>
        <charset val="128"/>
      </rPr>
      <t xml:space="preserve">=0,</t>
    </r>
    <r>
      <rPr>
        <sz val="12"/>
        <color rgb="FFFF0000"/>
        <rFont val="UD デジタル 教科書体 N-R"/>
        <family val="1"/>
        <charset val="128"/>
      </rPr>
      <t xml:space="preserve">D4</t>
    </r>
    <r>
      <rPr>
        <sz val="12"/>
        <rFont val="UD デジタル 教科書体 N-R"/>
        <family val="1"/>
        <charset val="128"/>
      </rPr>
      <t xml:space="preserve">=0),1,IF①)</t>
    </r>
  </si>
  <si>
    <t xml:space="preserve">D3（年齢夫）D4（年齢妻）がともに0場合は1とする</t>
  </si>
  <si>
    <t xml:space="preserve">次のIF①へ進む</t>
  </si>
  <si>
    <r>
      <rPr>
        <sz val="12"/>
        <rFont val="UD デジタル 教科書体 N-R"/>
        <family val="1"/>
        <charset val="128"/>
      </rPr>
      <t xml:space="preserve">IF①=IF(AND(</t>
    </r>
    <r>
      <rPr>
        <sz val="12"/>
        <color rgb="FF0000FF"/>
        <rFont val="UD デジタル 教科書体 N-R"/>
        <family val="1"/>
        <charset val="128"/>
      </rPr>
      <t xml:space="preserve">D3</t>
    </r>
    <r>
      <rPr>
        <sz val="12"/>
        <rFont val="UD デジタル 教科書体 N-R"/>
        <family val="1"/>
        <charset val="128"/>
      </rPr>
      <t xml:space="preserve">&lt;=75,</t>
    </r>
    <r>
      <rPr>
        <sz val="12"/>
        <color rgb="FF0000FF"/>
        <rFont val="UD デジタル 教科書体 N-R"/>
        <family val="1"/>
        <charset val="128"/>
      </rPr>
      <t xml:space="preserve">D3</t>
    </r>
    <r>
      <rPr>
        <sz val="12"/>
        <rFont val="UD デジタル 教科書体 N-R"/>
        <family val="1"/>
        <charset val="128"/>
      </rPr>
      <t xml:space="preserve">&lt;&gt;0),IF②,IF③)</t>
    </r>
  </si>
  <si>
    <t xml:space="preserve">D3（年齢夫）が75歳以下で0でない場合はIF②へ進む</t>
  </si>
  <si>
    <t xml:space="preserve">次のIF③へ進む</t>
  </si>
  <si>
    <r>
      <rPr>
        <sz val="12"/>
        <rFont val="UD デジタル 教科書体 N-R"/>
        <family val="1"/>
        <charset val="128"/>
      </rPr>
      <t xml:space="preserve">IF②=IF(AND(</t>
    </r>
    <r>
      <rPr>
        <sz val="12"/>
        <color rgb="FFFF0000"/>
        <rFont val="UD デジタル 教科書体 N-R"/>
        <family val="1"/>
        <charset val="128"/>
      </rPr>
      <t xml:space="preserve">D4</t>
    </r>
    <r>
      <rPr>
        <sz val="12"/>
        <rFont val="UD デジタル 教科書体 N-R"/>
        <family val="1"/>
        <charset val="128"/>
      </rPr>
      <t xml:space="preserve">&lt;=75,</t>
    </r>
    <r>
      <rPr>
        <sz val="12"/>
        <color rgb="FFFF0000"/>
        <rFont val="UD デジタル 教科書体 N-R"/>
        <family val="1"/>
        <charset val="128"/>
      </rPr>
      <t xml:space="preserve">D4</t>
    </r>
    <r>
      <rPr>
        <sz val="12"/>
        <rFont val="UD デジタル 教科書体 N-R"/>
        <family val="1"/>
        <charset val="128"/>
      </rPr>
      <t xml:space="preserve">&lt;&gt;0),IF④,IF⑤)</t>
    </r>
  </si>
  <si>
    <t xml:space="preserve">D4（年齢妻）が75歳以下で0でない場合はIF④へ進む</t>
  </si>
  <si>
    <t xml:space="preserve">次のIF⑤へ進む</t>
  </si>
  <si>
    <r>
      <rPr>
        <sz val="12"/>
        <rFont val="UD デジタル 教科書体 N-R"/>
        <family val="1"/>
        <charset val="128"/>
      </rPr>
      <t xml:space="preserve">IF④=IF((</t>
    </r>
    <r>
      <rPr>
        <sz val="12"/>
        <color rgb="FF800080"/>
        <rFont val="UD デジタル 教科書体 N-R"/>
        <family val="1"/>
        <charset val="128"/>
      </rPr>
      <t xml:space="preserve">C19</t>
    </r>
    <r>
      <rPr>
        <sz val="12"/>
        <rFont val="UD デジタル 教科書体 N-R"/>
        <family val="1"/>
        <charset val="128"/>
      </rPr>
      <t xml:space="preserve">+</t>
    </r>
    <r>
      <rPr>
        <sz val="12"/>
        <color rgb="FF808000"/>
        <rFont val="UD デジタル 教科書体 N-R"/>
        <family val="1"/>
        <charset val="128"/>
      </rPr>
      <t xml:space="preserve">C20</t>
    </r>
    <r>
      <rPr>
        <sz val="12"/>
        <rFont val="UD デジタル 教科書体 N-R"/>
        <family val="1"/>
        <charset val="128"/>
      </rPr>
      <t xml:space="preserve">-IF⑥&lt;=</t>
    </r>
    <r>
      <rPr>
        <sz val="12"/>
        <color rgb="FF008000"/>
        <rFont val="UD デジタル 教科書体 N-R"/>
        <family val="1"/>
        <charset val="128"/>
      </rPr>
      <t xml:space="preserve">$F$88</t>
    </r>
    <r>
      <rPr>
        <sz val="12"/>
        <rFont val="UD デジタル 教科書体 N-R"/>
        <family val="1"/>
        <charset val="128"/>
      </rPr>
      <t xml:space="preserve">,</t>
    </r>
    <r>
      <rPr>
        <sz val="12"/>
        <color rgb="FF000080"/>
        <rFont val="UD デジタル 教科書体 N-R"/>
        <family val="1"/>
        <charset val="128"/>
      </rPr>
      <t xml:space="preserve">$G$89</t>
    </r>
    <r>
      <rPr>
        <sz val="12"/>
        <rFont val="UD デジタル 教科書体 N-R"/>
        <family val="1"/>
        <charset val="128"/>
      </rPr>
      <t xml:space="preserve">,IF⑦)</t>
    </r>
  </si>
  <si>
    <t xml:space="preserve">G89</t>
  </si>
  <si>
    <r>
      <rPr>
        <sz val="12"/>
        <rFont val="UD デジタル 教科書体 N-R"/>
        <family val="1"/>
        <charset val="1"/>
      </rPr>
      <t xml:space="preserve">C19（前年</t>
    </r>
    <r>
      <rPr>
        <sz val="12"/>
        <rFont val="UD デジタル 教科書体 N-R"/>
        <family val="1"/>
        <charset val="128"/>
      </rPr>
      <t xml:space="preserve">所得金額計夫）</t>
    </r>
    <r>
      <rPr>
        <sz val="12"/>
        <rFont val="UD デジタル 教科書体 N-R"/>
        <family val="1"/>
        <charset val="1"/>
      </rPr>
      <t xml:space="preserve">＋C20</t>
    </r>
    <r>
      <rPr>
        <sz val="12"/>
        <rFont val="UD デジタル 教科書体 N-R"/>
        <family val="1"/>
        <charset val="128"/>
      </rPr>
      <t xml:space="preserve">（前年所得金額計妻）</t>
    </r>
    <r>
      <rPr>
        <sz val="12"/>
        <rFont val="UD デジタル 教科書体 N-R"/>
        <family val="1"/>
        <charset val="1"/>
      </rPr>
      <t xml:space="preserve">－IF⑥の値が、F88</t>
    </r>
    <r>
      <rPr>
        <sz val="12"/>
        <rFont val="UD デジタル 教科書体 N-R"/>
        <family val="1"/>
        <charset val="128"/>
      </rPr>
      <t xml:space="preserve">（基準総所得金額）</t>
    </r>
    <r>
      <rPr>
        <sz val="12"/>
        <rFont val="UD デジタル 教科書体 N-R"/>
        <family val="1"/>
        <charset val="1"/>
      </rPr>
      <t xml:space="preserve">以下の場合は、G89(軽減率）とする</t>
    </r>
  </si>
  <si>
    <t xml:space="preserve">F88:43万円以下</t>
  </si>
  <si>
    <t xml:space="preserve">次のIF⑦へ進む</t>
  </si>
  <si>
    <r>
      <rPr>
        <sz val="12"/>
        <rFont val="UD デジタル 教科書体 N-R"/>
        <family val="1"/>
        <charset val="128"/>
      </rPr>
      <t xml:space="preserve">IF⑥=IF(OR(</t>
    </r>
    <r>
      <rPr>
        <sz val="12"/>
        <color rgb="FF0000FF"/>
        <rFont val="UD デジタル 教科書体 N-R"/>
        <family val="1"/>
        <charset val="128"/>
      </rPr>
      <t xml:space="preserve">D3</t>
    </r>
    <r>
      <rPr>
        <sz val="12"/>
        <rFont val="UD デジタル 教科書体 N-R"/>
        <family val="1"/>
        <charset val="128"/>
      </rPr>
      <t xml:space="preserve">&gt;=65,</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t>
    </r>
  </si>
  <si>
    <t xml:space="preserve">F90</t>
  </si>
  <si>
    <r>
      <rPr>
        <sz val="12"/>
        <rFont val="UD デジタル 教科書体 N-R"/>
        <family val="1"/>
        <charset val="1"/>
      </rPr>
      <t xml:space="preserve">D3（年齢夫）D4（年齢妻）がともに65歳以上の場合はF90</t>
    </r>
    <r>
      <rPr>
        <sz val="12"/>
        <rFont val="UD デジタル 教科書体 N-R"/>
        <family val="1"/>
        <charset val="128"/>
      </rPr>
      <t xml:space="preserve">（65歳以上所得金額軽減額）</t>
    </r>
    <r>
      <rPr>
        <sz val="12"/>
        <rFont val="UD デジタル 教科書体 N-R"/>
        <family val="1"/>
        <charset val="1"/>
      </rPr>
      <t xml:space="preserve">とする</t>
    </r>
  </si>
  <si>
    <t xml:space="preserve">65歳以上所得金額軽減額無し、0とする</t>
  </si>
  <si>
    <r>
      <rPr>
        <sz val="12"/>
        <rFont val="UD デジタル 教科書体 N-R"/>
        <family val="1"/>
        <charset val="128"/>
      </rPr>
      <t xml:space="preserve">IF⑦=IF((</t>
    </r>
    <r>
      <rPr>
        <sz val="12"/>
        <color rgb="FF800080"/>
        <rFont val="UD デジタル 教科書体 N-R"/>
        <family val="1"/>
        <charset val="128"/>
      </rPr>
      <t xml:space="preserve">C19</t>
    </r>
    <r>
      <rPr>
        <sz val="12"/>
        <rFont val="UD デジタル 教科書体 N-R"/>
        <family val="1"/>
        <charset val="128"/>
      </rPr>
      <t xml:space="preserve">+</t>
    </r>
    <r>
      <rPr>
        <sz val="12"/>
        <color rgb="FF808000"/>
        <rFont val="UD デジタル 教科書体 N-R"/>
        <family val="1"/>
        <charset val="128"/>
      </rPr>
      <t xml:space="preserve">C20</t>
    </r>
    <r>
      <rPr>
        <sz val="12"/>
        <rFont val="UD デジタル 教科書体 N-R"/>
        <family val="1"/>
        <charset val="128"/>
      </rPr>
      <t xml:space="preserve">-IF⑥&lt;=</t>
    </r>
    <r>
      <rPr>
        <sz val="12"/>
        <color rgb="FFFF00FF"/>
        <rFont val="UD デジタル 教科書体 N-R"/>
        <family val="1"/>
        <charset val="128"/>
      </rPr>
      <t xml:space="preserve">$H$88</t>
    </r>
    <r>
      <rPr>
        <sz val="12"/>
        <rFont val="UD デジタル 教科書体 N-R"/>
        <family val="1"/>
        <charset val="128"/>
      </rPr>
      <t xml:space="preserve">+</t>
    </r>
    <r>
      <rPr>
        <sz val="12"/>
        <color rgb="FF008000"/>
        <rFont val="UD デジタル 教科書体 N-R"/>
        <family val="1"/>
        <charset val="128"/>
      </rPr>
      <t xml:space="preserve">$J$88</t>
    </r>
    <r>
      <rPr>
        <sz val="12"/>
        <rFont val="UD デジタル 教科書体 N-R"/>
        <family val="1"/>
        <charset val="128"/>
      </rPr>
      <t xml:space="preserve">*2,</t>
    </r>
    <r>
      <rPr>
        <sz val="12"/>
        <color rgb="FF000080"/>
        <rFont val="UD デジタル 教科書体 N-R"/>
        <family val="1"/>
        <charset val="128"/>
      </rPr>
      <t xml:space="preserve">$I$89</t>
    </r>
    <r>
      <rPr>
        <sz val="12"/>
        <rFont val="UD デジタル 教科書体 N-R"/>
        <family val="1"/>
        <charset val="128"/>
      </rPr>
      <t xml:space="preserve">,IF⑧)</t>
    </r>
  </si>
  <si>
    <t xml:space="preserve">I89</t>
  </si>
  <si>
    <r>
      <rPr>
        <sz val="12"/>
        <rFont val="UD デジタル 教科書体 N-R"/>
        <family val="1"/>
        <charset val="1"/>
      </rPr>
      <t xml:space="preserve">C19（前年</t>
    </r>
    <r>
      <rPr>
        <sz val="12"/>
        <rFont val="UD デジタル 教科書体 N-R"/>
        <family val="1"/>
        <charset val="128"/>
      </rPr>
      <t xml:space="preserve">所得金額計夫）</t>
    </r>
    <r>
      <rPr>
        <sz val="12"/>
        <rFont val="UD デジタル 教科書体 N-R"/>
        <family val="1"/>
        <charset val="1"/>
      </rPr>
      <t xml:space="preserve">＋C20</t>
    </r>
    <r>
      <rPr>
        <sz val="12"/>
        <rFont val="UD デジタル 教科書体 N-R"/>
        <family val="1"/>
        <charset val="128"/>
      </rPr>
      <t xml:space="preserve">（前年所得金額計妻）</t>
    </r>
    <r>
      <rPr>
        <sz val="12"/>
        <rFont val="UD デジタル 教科書体 N-R"/>
        <family val="1"/>
        <charset val="1"/>
      </rPr>
      <t xml:space="preserve">－IF⑥の値が、H88</t>
    </r>
    <r>
      <rPr>
        <sz val="12"/>
        <rFont val="UD デジタル 教科書体 N-R"/>
        <family val="1"/>
        <charset val="128"/>
      </rPr>
      <t xml:space="preserve">（基準総所得金額）＋J88（基準補助金額）✕2（人数）の値</t>
    </r>
    <r>
      <rPr>
        <sz val="12"/>
        <rFont val="UD デジタル 教科書体 N-R"/>
        <family val="1"/>
        <charset val="1"/>
      </rPr>
      <t xml:space="preserve">以下の場合は、I89(軽減率）とする</t>
    </r>
  </si>
  <si>
    <t xml:space="preserve">人数は、夫婦２人</t>
  </si>
  <si>
    <t xml:space="preserve">次のIF⑧へ進む</t>
  </si>
  <si>
    <r>
      <rPr>
        <sz val="12"/>
        <rFont val="UD デジタル 教科書体 N-R"/>
        <family val="1"/>
        <charset val="128"/>
      </rPr>
      <t xml:space="preserve">IF⑧=IF((</t>
    </r>
    <r>
      <rPr>
        <sz val="12"/>
        <color rgb="FF800080"/>
        <rFont val="UD デジタル 教科書体 N-R"/>
        <family val="1"/>
        <charset val="128"/>
      </rPr>
      <t xml:space="preserve">C19</t>
    </r>
    <r>
      <rPr>
        <sz val="12"/>
        <rFont val="UD デジタル 教科書体 N-R"/>
        <family val="1"/>
        <charset val="128"/>
      </rPr>
      <t xml:space="preserve">+</t>
    </r>
    <r>
      <rPr>
        <sz val="12"/>
        <color rgb="FF808000"/>
        <rFont val="UD デジタル 教科書体 N-R"/>
        <family val="1"/>
        <charset val="128"/>
      </rPr>
      <t xml:space="preserve">C20</t>
    </r>
    <r>
      <rPr>
        <sz val="12"/>
        <rFont val="UD デジタル 教科書体 N-R"/>
        <family val="1"/>
        <charset val="128"/>
      </rPr>
      <t xml:space="preserve">-IF⑥&lt;=</t>
    </r>
    <r>
      <rPr>
        <sz val="12"/>
        <color rgb="FFFF00FF"/>
        <rFont val="UD デジタル 教科書体 N-R"/>
        <family val="1"/>
        <charset val="128"/>
      </rPr>
      <t xml:space="preserve">$L$88</t>
    </r>
    <r>
      <rPr>
        <sz val="12"/>
        <rFont val="UD デジタル 教科書体 N-R"/>
        <family val="1"/>
        <charset val="128"/>
      </rPr>
      <t xml:space="preserve">+</t>
    </r>
    <r>
      <rPr>
        <sz val="12"/>
        <color rgb="FF008000"/>
        <rFont val="UD デジタル 教科書体 N-R"/>
        <family val="1"/>
        <charset val="128"/>
      </rPr>
      <t xml:space="preserve">$N$88</t>
    </r>
    <r>
      <rPr>
        <sz val="12"/>
        <rFont val="UD デジタル 教科書体 N-R"/>
        <family val="1"/>
        <charset val="128"/>
      </rPr>
      <t xml:space="preserve">*2,</t>
    </r>
    <r>
      <rPr>
        <sz val="12"/>
        <color rgb="FF000080"/>
        <rFont val="UD デジタル 教科書体 N-R"/>
        <family val="1"/>
        <charset val="128"/>
      </rPr>
      <t xml:space="preserve">$M$89</t>
    </r>
    <r>
      <rPr>
        <sz val="12"/>
        <rFont val="UD デジタル 教科書体 N-R"/>
        <family val="1"/>
        <charset val="128"/>
      </rPr>
      <t xml:space="preserve">,1)</t>
    </r>
  </si>
  <si>
    <t xml:space="preserve">M89</t>
  </si>
  <si>
    <r>
      <rPr>
        <sz val="12"/>
        <rFont val="UD デジタル 教科書体 N-R"/>
        <family val="1"/>
        <charset val="1"/>
      </rPr>
      <t xml:space="preserve">C19（前年</t>
    </r>
    <r>
      <rPr>
        <sz val="12"/>
        <rFont val="UD デジタル 教科書体 N-R"/>
        <family val="1"/>
        <charset val="128"/>
      </rPr>
      <t xml:space="preserve">所得金額計夫）</t>
    </r>
    <r>
      <rPr>
        <sz val="12"/>
        <rFont val="UD デジタル 教科書体 N-R"/>
        <family val="1"/>
        <charset val="1"/>
      </rPr>
      <t xml:space="preserve">＋C20</t>
    </r>
    <r>
      <rPr>
        <sz val="12"/>
        <rFont val="UD デジタル 教科書体 N-R"/>
        <family val="1"/>
        <charset val="128"/>
      </rPr>
      <t xml:space="preserve">（前年所得金額計妻）</t>
    </r>
    <r>
      <rPr>
        <sz val="12"/>
        <rFont val="UD デジタル 教科書体 N-R"/>
        <family val="1"/>
        <charset val="1"/>
      </rPr>
      <t xml:space="preserve">－IF⑥の値が、L88</t>
    </r>
    <r>
      <rPr>
        <sz val="12"/>
        <rFont val="UD デジタル 教科書体 N-R"/>
        <family val="1"/>
        <charset val="128"/>
      </rPr>
      <t xml:space="preserve">（基準総所得金額）＋N88（基準補助金額）✕2（人数）の値</t>
    </r>
    <r>
      <rPr>
        <sz val="12"/>
        <rFont val="UD デジタル 教科書体 N-R"/>
        <family val="1"/>
        <charset val="1"/>
      </rPr>
      <t xml:space="preserve">以下の場合は、M89(軽減率）とする</t>
    </r>
  </si>
  <si>
    <t xml:space="preserve">軽減率は無し、1とする</t>
  </si>
  <si>
    <r>
      <rPr>
        <sz val="12"/>
        <rFont val="UD デジタル 教科書体 N-R"/>
        <family val="1"/>
        <charset val="128"/>
      </rPr>
      <t xml:space="preserve">IF⑨=IF((</t>
    </r>
    <r>
      <rPr>
        <sz val="12"/>
        <color rgb="FF800080"/>
        <rFont val="UD デジタル 教科書体 N-R"/>
        <family val="1"/>
        <charset val="128"/>
      </rPr>
      <t xml:space="preserve">C19</t>
    </r>
    <r>
      <rPr>
        <sz val="12"/>
        <rFont val="UD デジタル 教科書体 N-R"/>
        <family val="1"/>
        <charset val="128"/>
      </rPr>
      <t xml:space="preserve">-IF⑩&lt;=</t>
    </r>
    <r>
      <rPr>
        <sz val="12"/>
        <color rgb="FF008000"/>
        <rFont val="UD デジタル 教科書体 N-R"/>
        <family val="1"/>
        <charset val="128"/>
      </rPr>
      <t xml:space="preserve">$F$88</t>
    </r>
    <r>
      <rPr>
        <sz val="12"/>
        <rFont val="UD デジタル 教科書体 N-R"/>
        <family val="1"/>
        <charset val="128"/>
      </rPr>
      <t xml:space="preserve">,</t>
    </r>
    <r>
      <rPr>
        <sz val="12"/>
        <color rgb="FF000080"/>
        <rFont val="UD デジタル 教科書体 N-R"/>
        <family val="1"/>
        <charset val="128"/>
      </rPr>
      <t xml:space="preserve">$G$89</t>
    </r>
    <r>
      <rPr>
        <sz val="12"/>
        <rFont val="UD デジタル 教科書体 N-R"/>
        <family val="1"/>
        <charset val="128"/>
      </rPr>
      <t xml:space="preserve">,IF⑪)</t>
    </r>
  </si>
  <si>
    <r>
      <rPr>
        <sz val="12"/>
        <rFont val="UD デジタル 教科書体 N-R"/>
        <family val="1"/>
        <charset val="1"/>
      </rPr>
      <t xml:space="preserve">C19（前年</t>
    </r>
    <r>
      <rPr>
        <sz val="12"/>
        <rFont val="UD デジタル 教科書体 N-R"/>
        <family val="1"/>
        <charset val="128"/>
      </rPr>
      <t xml:space="preserve">所得金額計夫）</t>
    </r>
    <r>
      <rPr>
        <sz val="12"/>
        <rFont val="UD デジタル 教科書体 N-R"/>
        <family val="1"/>
        <charset val="1"/>
      </rPr>
      <t xml:space="preserve">－IF⑩の値が、F88</t>
    </r>
    <r>
      <rPr>
        <sz val="12"/>
        <rFont val="UD デジタル 教科書体 N-R"/>
        <family val="1"/>
        <charset val="128"/>
      </rPr>
      <t xml:space="preserve">（基準総所得金額）</t>
    </r>
    <r>
      <rPr>
        <sz val="12"/>
        <rFont val="UD デジタル 教科書体 N-R"/>
        <family val="1"/>
        <charset val="1"/>
      </rPr>
      <t xml:space="preserve">以下の場合は、G89(軽減率）とする</t>
    </r>
  </si>
  <si>
    <t xml:space="preserve">次のIF⑪へ進む</t>
  </si>
  <si>
    <r>
      <rPr>
        <sz val="12"/>
        <rFont val="UD デジタル 教科書体 N-R"/>
        <family val="1"/>
        <charset val="128"/>
      </rPr>
      <t xml:space="preserve">IF⑩=IF(</t>
    </r>
    <r>
      <rPr>
        <sz val="12"/>
        <color rgb="FF0000FF"/>
        <rFont val="UD デジタル 教科書体 N-R"/>
        <family val="1"/>
        <charset val="128"/>
      </rPr>
      <t xml:space="preserve">D3</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t>
    </r>
  </si>
  <si>
    <r>
      <rPr>
        <sz val="12"/>
        <rFont val="UD デジタル 教科書体 N-R"/>
        <family val="1"/>
        <charset val="1"/>
      </rPr>
      <t xml:space="preserve">D3（年齢夫）が65歳以上の場合はF90</t>
    </r>
    <r>
      <rPr>
        <sz val="12"/>
        <rFont val="UD デジタル 教科書体 N-R"/>
        <family val="1"/>
        <charset val="128"/>
      </rPr>
      <t xml:space="preserve">（65歳以上所得金額軽減額）</t>
    </r>
    <r>
      <rPr>
        <sz val="12"/>
        <rFont val="UD デジタル 教科書体 N-R"/>
        <family val="1"/>
        <charset val="1"/>
      </rPr>
      <t xml:space="preserve">とする</t>
    </r>
  </si>
  <si>
    <r>
      <rPr>
        <sz val="12"/>
        <rFont val="UD デジタル 教科書体 N-R"/>
        <family val="1"/>
        <charset val="128"/>
      </rPr>
      <t xml:space="preserve">IF⑪=IF((</t>
    </r>
    <r>
      <rPr>
        <sz val="12"/>
        <color rgb="FF800080"/>
        <rFont val="UD デジタル 教科書体 N-R"/>
        <family val="1"/>
        <charset val="128"/>
      </rPr>
      <t xml:space="preserve">C19</t>
    </r>
    <r>
      <rPr>
        <sz val="12"/>
        <rFont val="UD デジタル 教科書体 N-R"/>
        <family val="1"/>
        <charset val="128"/>
      </rPr>
      <t xml:space="preserve">-IF⑩&lt;=</t>
    </r>
    <r>
      <rPr>
        <sz val="12"/>
        <color rgb="FFFF00FF"/>
        <rFont val="UD デジタル 教科書体 N-R"/>
        <family val="1"/>
        <charset val="128"/>
      </rPr>
      <t xml:space="preserve">$H$88</t>
    </r>
    <r>
      <rPr>
        <sz val="12"/>
        <rFont val="UD デジタル 教科書体 N-R"/>
        <family val="1"/>
        <charset val="128"/>
      </rPr>
      <t xml:space="preserve">+</t>
    </r>
    <r>
      <rPr>
        <sz val="12"/>
        <color rgb="FF008000"/>
        <rFont val="UD デジタル 教科書体 N-R"/>
        <family val="1"/>
        <charset val="128"/>
      </rPr>
      <t xml:space="preserve">$J$88</t>
    </r>
    <r>
      <rPr>
        <sz val="12"/>
        <rFont val="UD デジタル 教科書体 N-R"/>
        <family val="1"/>
        <charset val="128"/>
      </rPr>
      <t xml:space="preserve">,</t>
    </r>
    <r>
      <rPr>
        <sz val="12"/>
        <color rgb="FF000080"/>
        <rFont val="UD デジタル 教科書体 N-R"/>
        <family val="1"/>
        <charset val="128"/>
      </rPr>
      <t xml:space="preserve">$I$89</t>
    </r>
    <r>
      <rPr>
        <sz val="12"/>
        <rFont val="UD デジタル 教科書体 N-R"/>
        <family val="1"/>
        <charset val="128"/>
      </rPr>
      <t xml:space="preserve">,IF⑫)</t>
    </r>
  </si>
  <si>
    <r>
      <rPr>
        <sz val="12"/>
        <rFont val="UD デジタル 教科書体 N-R"/>
        <family val="1"/>
        <charset val="1"/>
      </rPr>
      <t xml:space="preserve">C19（前年</t>
    </r>
    <r>
      <rPr>
        <sz val="12"/>
        <rFont val="UD デジタル 教科書体 N-R"/>
        <family val="1"/>
        <charset val="128"/>
      </rPr>
      <t xml:space="preserve">所得金額計夫）</t>
    </r>
    <r>
      <rPr>
        <sz val="12"/>
        <rFont val="UD デジタル 教科書体 N-R"/>
        <family val="1"/>
        <charset val="1"/>
      </rPr>
      <t xml:space="preserve">－IF⑩の値が、H88</t>
    </r>
    <r>
      <rPr>
        <sz val="12"/>
        <rFont val="UD デジタル 教科書体 N-R"/>
        <family val="1"/>
        <charset val="128"/>
      </rPr>
      <t xml:space="preserve">（基準総所得金額）＋J88（基準補助金額）の値</t>
    </r>
    <r>
      <rPr>
        <sz val="12"/>
        <rFont val="UD デジタル 教科書体 N-R"/>
        <family val="1"/>
        <charset val="1"/>
      </rPr>
      <t xml:space="preserve">以下の場合は、I89(軽減率）とする</t>
    </r>
  </si>
  <si>
    <t xml:space="preserve">次のIF⑫へ進む</t>
  </si>
  <si>
    <r>
      <rPr>
        <sz val="12"/>
        <rFont val="UD デジタル 教科書体 N-R"/>
        <family val="1"/>
        <charset val="128"/>
      </rPr>
      <t xml:space="preserve">IF⑫=IF((</t>
    </r>
    <r>
      <rPr>
        <sz val="12"/>
        <color rgb="FF800080"/>
        <rFont val="UD デジタル 教科書体 N-R"/>
        <family val="1"/>
        <charset val="128"/>
      </rPr>
      <t xml:space="preserve">C19</t>
    </r>
    <r>
      <rPr>
        <sz val="12"/>
        <rFont val="UD デジタル 教科書体 N-R"/>
        <family val="1"/>
        <charset val="128"/>
      </rPr>
      <t xml:space="preserve">-IF⑩&lt;=</t>
    </r>
    <r>
      <rPr>
        <sz val="12"/>
        <color rgb="FFFF00FF"/>
        <rFont val="UD デジタル 教科書体 N-R"/>
        <family val="1"/>
        <charset val="128"/>
      </rPr>
      <t xml:space="preserve">$L$88</t>
    </r>
    <r>
      <rPr>
        <sz val="12"/>
        <rFont val="UD デジタル 教科書体 N-R"/>
        <family val="1"/>
        <charset val="128"/>
      </rPr>
      <t xml:space="preserve">+</t>
    </r>
    <r>
      <rPr>
        <sz val="12"/>
        <color rgb="FF008000"/>
        <rFont val="UD デジタル 教科書体 N-R"/>
        <family val="1"/>
        <charset val="128"/>
      </rPr>
      <t xml:space="preserve">$N$88</t>
    </r>
    <r>
      <rPr>
        <sz val="12"/>
        <rFont val="UD デジタル 教科書体 N-R"/>
        <family val="1"/>
        <charset val="128"/>
      </rPr>
      <t xml:space="preserve">,</t>
    </r>
    <r>
      <rPr>
        <sz val="12"/>
        <color rgb="FF000080"/>
        <rFont val="UD デジタル 教科書体 N-R"/>
        <family val="1"/>
        <charset val="128"/>
      </rPr>
      <t xml:space="preserve">$M$89</t>
    </r>
    <r>
      <rPr>
        <sz val="12"/>
        <rFont val="UD デジタル 教科書体 N-R"/>
        <family val="1"/>
        <charset val="128"/>
      </rPr>
      <t xml:space="preserve">,1)</t>
    </r>
  </si>
  <si>
    <r>
      <rPr>
        <sz val="12"/>
        <rFont val="UD デジタル 教科書体 N-R"/>
        <family val="1"/>
        <charset val="1"/>
      </rPr>
      <t xml:space="preserve">C19（前年</t>
    </r>
    <r>
      <rPr>
        <sz val="12"/>
        <rFont val="UD デジタル 教科書体 N-R"/>
        <family val="1"/>
        <charset val="128"/>
      </rPr>
      <t xml:space="preserve">所得金額計夫）</t>
    </r>
    <r>
      <rPr>
        <sz val="12"/>
        <rFont val="UD デジタル 教科書体 N-R"/>
        <family val="1"/>
        <charset val="1"/>
      </rPr>
      <t xml:space="preserve">－IF⑩の値が、L88</t>
    </r>
    <r>
      <rPr>
        <sz val="12"/>
        <rFont val="UD デジタル 教科書体 N-R"/>
        <family val="1"/>
        <charset val="128"/>
      </rPr>
      <t xml:space="preserve">（基準総所得金額）＋N88（基準補助金額）の値</t>
    </r>
    <r>
      <rPr>
        <sz val="12"/>
        <rFont val="UD デジタル 教科書体 N-R"/>
        <family val="1"/>
        <charset val="1"/>
      </rPr>
      <t xml:space="preserve">以下の場合は、M89(軽減率）とする</t>
    </r>
  </si>
  <si>
    <r>
      <rPr>
        <sz val="12"/>
        <rFont val="UD デジタル 教科書体 N-R"/>
        <family val="1"/>
        <charset val="128"/>
      </rPr>
      <t xml:space="preserve">IF③=IF(AND(</t>
    </r>
    <r>
      <rPr>
        <sz val="12"/>
        <color rgb="FFFF0000"/>
        <rFont val="UD デジタル 教科書体 N-R"/>
        <family val="1"/>
        <charset val="128"/>
      </rPr>
      <t xml:space="preserve">D4</t>
    </r>
    <r>
      <rPr>
        <sz val="12"/>
        <rFont val="UD デジタル 教科書体 N-R"/>
        <family val="1"/>
        <charset val="128"/>
      </rPr>
      <t xml:space="preserve">&lt;=75,</t>
    </r>
    <r>
      <rPr>
        <sz val="12"/>
        <color rgb="FFFF0000"/>
        <rFont val="UD デジタル 教科書体 N-R"/>
        <family val="1"/>
        <charset val="128"/>
      </rPr>
      <t xml:space="preserve">D4</t>
    </r>
    <r>
      <rPr>
        <sz val="12"/>
        <rFont val="UD デジタル 教科書体 N-R"/>
        <family val="1"/>
        <charset val="128"/>
      </rPr>
      <t xml:space="preserve">&lt;&gt;0),IF⑬,1)</t>
    </r>
  </si>
  <si>
    <t xml:space="preserve">D4（年齢妻）が75歳以下で0でない場合はIF⑬へ進む</t>
  </si>
  <si>
    <r>
      <rPr>
        <sz val="12"/>
        <rFont val="UD デジタル 教科書体 N-R"/>
        <family val="1"/>
        <charset val="128"/>
      </rPr>
      <t xml:space="preserve">IF⑬=IF((</t>
    </r>
    <r>
      <rPr>
        <sz val="12"/>
        <color rgb="FF808000"/>
        <rFont val="UD デジタル 教科書体 N-R"/>
        <family val="1"/>
        <charset val="128"/>
      </rPr>
      <t xml:space="preserve">C20</t>
    </r>
    <r>
      <rPr>
        <sz val="12"/>
        <rFont val="UD デジタル 教科書体 N-R"/>
        <family val="1"/>
        <charset val="128"/>
      </rPr>
      <t xml:space="preserve">-IF⑭&lt;=</t>
    </r>
    <r>
      <rPr>
        <sz val="12"/>
        <color rgb="FF008000"/>
        <rFont val="UD デジタル 教科書体 N-R"/>
        <family val="1"/>
        <charset val="128"/>
      </rPr>
      <t xml:space="preserve">$F$88</t>
    </r>
    <r>
      <rPr>
        <sz val="12"/>
        <rFont val="UD デジタル 教科書体 N-R"/>
        <family val="1"/>
        <charset val="128"/>
      </rPr>
      <t xml:space="preserve">,</t>
    </r>
    <r>
      <rPr>
        <sz val="12"/>
        <color rgb="FF000080"/>
        <rFont val="UD デジタル 教科書体 N-R"/>
        <family val="1"/>
        <charset val="128"/>
      </rPr>
      <t xml:space="preserve">$G$89</t>
    </r>
    <r>
      <rPr>
        <sz val="12"/>
        <rFont val="UD デジタル 教科書体 N-R"/>
        <family val="1"/>
        <charset val="128"/>
      </rPr>
      <t xml:space="preserve">,IF⑮)</t>
    </r>
  </si>
  <si>
    <r>
      <rPr>
        <sz val="12"/>
        <rFont val="UD デジタル 教科書体 N-R"/>
        <family val="1"/>
        <charset val="128"/>
      </rPr>
      <t xml:space="preserve">C20（前年所得金額計妻）</t>
    </r>
    <r>
      <rPr>
        <sz val="12"/>
        <rFont val="UD デジタル 教科書体 N-R"/>
        <family val="1"/>
        <charset val="1"/>
      </rPr>
      <t xml:space="preserve">－IF⑭の値が、F88</t>
    </r>
    <r>
      <rPr>
        <sz val="12"/>
        <rFont val="UD デジタル 教科書体 N-R"/>
        <family val="1"/>
        <charset val="128"/>
      </rPr>
      <t xml:space="preserve">（基準総所得金額）</t>
    </r>
    <r>
      <rPr>
        <sz val="12"/>
        <rFont val="UD デジタル 教科書体 N-R"/>
        <family val="1"/>
        <charset val="1"/>
      </rPr>
      <t xml:space="preserve">以下の場合は、G89(軽減率）とする</t>
    </r>
  </si>
  <si>
    <t xml:space="preserve">次のIF⑮へ進む</t>
  </si>
  <si>
    <r>
      <rPr>
        <sz val="12"/>
        <rFont val="UD デジタル 教科書体 N-R"/>
        <family val="1"/>
        <charset val="128"/>
      </rPr>
      <t xml:space="preserve">IF⑭=IF(</t>
    </r>
    <r>
      <rPr>
        <sz val="12"/>
        <color rgb="FFFF0000"/>
        <rFont val="UD デジタル 教科書体 N-R"/>
        <family val="1"/>
        <charset val="128"/>
      </rPr>
      <t xml:space="preserve">D4</t>
    </r>
    <r>
      <rPr>
        <sz val="12"/>
        <rFont val="UD デジタル 教科書体 N-R"/>
        <family val="1"/>
        <charset val="128"/>
      </rPr>
      <t xml:space="preserve">&gt;=65,</t>
    </r>
    <r>
      <rPr>
        <sz val="12"/>
        <color rgb="FFFF00FF"/>
        <rFont val="UD デジタル 教科書体 N-R"/>
        <family val="1"/>
        <charset val="128"/>
      </rPr>
      <t xml:space="preserve">$F$90</t>
    </r>
    <r>
      <rPr>
        <sz val="12"/>
        <rFont val="UD デジタル 教科書体 N-R"/>
        <family val="1"/>
        <charset val="128"/>
      </rPr>
      <t xml:space="preserve">,0))</t>
    </r>
  </si>
  <si>
    <r>
      <rPr>
        <sz val="12"/>
        <rFont val="UD デジタル 教科書体 N-R"/>
        <family val="1"/>
        <charset val="1"/>
      </rPr>
      <t xml:space="preserve">D4（年齢妻）が65歳以上の場合はF90</t>
    </r>
    <r>
      <rPr>
        <sz val="12"/>
        <rFont val="UD デジタル 教科書体 N-R"/>
        <family val="1"/>
        <charset val="128"/>
      </rPr>
      <t xml:space="preserve">（65歳以上所得金額軽減額）</t>
    </r>
    <r>
      <rPr>
        <sz val="12"/>
        <rFont val="UD デジタル 教科書体 N-R"/>
        <family val="1"/>
        <charset val="1"/>
      </rPr>
      <t xml:space="preserve">とする</t>
    </r>
  </si>
  <si>
    <r>
      <rPr>
        <sz val="12"/>
        <rFont val="UD デジタル 教科書体 N-R"/>
        <family val="1"/>
        <charset val="128"/>
      </rPr>
      <t xml:space="preserve">IF⑮＝IF((</t>
    </r>
    <r>
      <rPr>
        <sz val="12"/>
        <color rgb="FF808000"/>
        <rFont val="UD デジタル 教科書体 N-R"/>
        <family val="1"/>
        <charset val="128"/>
      </rPr>
      <t xml:space="preserve">C20</t>
    </r>
    <r>
      <rPr>
        <sz val="12"/>
        <rFont val="UD デジタル 教科書体 N-R"/>
        <family val="1"/>
        <charset val="128"/>
      </rPr>
      <t xml:space="preserve">-IF⑭&lt;=</t>
    </r>
    <r>
      <rPr>
        <sz val="12"/>
        <color rgb="FFFF00FF"/>
        <rFont val="UD デジタル 教科書体 N-R"/>
        <family val="1"/>
        <charset val="128"/>
      </rPr>
      <t xml:space="preserve">$H$88</t>
    </r>
    <r>
      <rPr>
        <sz val="12"/>
        <rFont val="UD デジタル 教科書体 N-R"/>
        <family val="1"/>
        <charset val="128"/>
      </rPr>
      <t xml:space="preserve">+</t>
    </r>
    <r>
      <rPr>
        <sz val="12"/>
        <color rgb="FF008000"/>
        <rFont val="UD デジタル 教科書体 N-R"/>
        <family val="1"/>
        <charset val="128"/>
      </rPr>
      <t xml:space="preserve">$J$88</t>
    </r>
    <r>
      <rPr>
        <sz val="12"/>
        <rFont val="UD デジタル 教科書体 N-R"/>
        <family val="1"/>
        <charset val="128"/>
      </rPr>
      <t xml:space="preserve">,</t>
    </r>
    <r>
      <rPr>
        <sz val="12"/>
        <color rgb="FF000080"/>
        <rFont val="UD デジタル 教科書体 N-R"/>
        <family val="1"/>
        <charset val="128"/>
      </rPr>
      <t xml:space="preserve">$I$89</t>
    </r>
    <r>
      <rPr>
        <sz val="12"/>
        <rFont val="UD デジタル 教科書体 N-R"/>
        <family val="1"/>
        <charset val="128"/>
      </rPr>
      <t xml:space="preserve">,IF⑯)</t>
    </r>
  </si>
  <si>
    <r>
      <rPr>
        <sz val="12"/>
        <rFont val="UD デジタル 教科書体 N-R"/>
        <family val="1"/>
        <charset val="128"/>
      </rPr>
      <t xml:space="preserve">C20（前年所得金額計妻）－IF⑭</t>
    </r>
    <r>
      <rPr>
        <sz val="12"/>
        <rFont val="UD デジタル 教科書体 N-R"/>
        <family val="1"/>
        <charset val="1"/>
      </rPr>
      <t xml:space="preserve">の値が、H88</t>
    </r>
    <r>
      <rPr>
        <sz val="12"/>
        <rFont val="UD デジタル 教科書体 N-R"/>
        <family val="1"/>
        <charset val="128"/>
      </rPr>
      <t xml:space="preserve">（基準総所得金額）＋J88（基準補助金額）の値</t>
    </r>
    <r>
      <rPr>
        <sz val="12"/>
        <rFont val="UD デジタル 教科書体 N-R"/>
        <family val="1"/>
        <charset val="1"/>
      </rPr>
      <t xml:space="preserve">以下の場合は、I89(軽減率）とする</t>
    </r>
  </si>
  <si>
    <t xml:space="preserve">次のIF⑯へ進む</t>
  </si>
  <si>
    <r>
      <rPr>
        <sz val="12"/>
        <rFont val="UD デジタル 教科書体 N-R"/>
        <family val="1"/>
        <charset val="128"/>
      </rPr>
      <t xml:space="preserve">IF⑯=IF((</t>
    </r>
    <r>
      <rPr>
        <sz val="12"/>
        <color rgb="FF808000"/>
        <rFont val="UD デジタル 教科書体 N-R"/>
        <family val="1"/>
        <charset val="128"/>
      </rPr>
      <t xml:space="preserve">C20</t>
    </r>
    <r>
      <rPr>
        <sz val="12"/>
        <rFont val="UD デジタル 教科書体 N-R"/>
        <family val="1"/>
        <charset val="128"/>
      </rPr>
      <t xml:space="preserve">-IF⑭&lt;=</t>
    </r>
    <r>
      <rPr>
        <sz val="12"/>
        <color rgb="FFFF00FF"/>
        <rFont val="UD デジタル 教科書体 N-R"/>
        <family val="1"/>
        <charset val="128"/>
      </rPr>
      <t xml:space="preserve">$L$88</t>
    </r>
    <r>
      <rPr>
        <sz val="12"/>
        <rFont val="UD デジタル 教科書体 N-R"/>
        <family val="1"/>
        <charset val="128"/>
      </rPr>
      <t xml:space="preserve">+</t>
    </r>
    <r>
      <rPr>
        <sz val="12"/>
        <color rgb="FF008000"/>
        <rFont val="UD デジタル 教科書体 N-R"/>
        <family val="1"/>
        <charset val="128"/>
      </rPr>
      <t xml:space="preserve">$N$88</t>
    </r>
    <r>
      <rPr>
        <sz val="12"/>
        <rFont val="UD デジタル 教科書体 N-R"/>
        <family val="1"/>
        <charset val="128"/>
      </rPr>
      <t xml:space="preserve">,</t>
    </r>
    <r>
      <rPr>
        <sz val="12"/>
        <color rgb="FF000080"/>
        <rFont val="UD デジタル 教科書体 N-R"/>
        <family val="1"/>
        <charset val="128"/>
      </rPr>
      <t xml:space="preserve">$M$89</t>
    </r>
    <r>
      <rPr>
        <sz val="12"/>
        <rFont val="UD デジタル 教科書体 N-R"/>
        <family val="1"/>
        <charset val="128"/>
      </rPr>
      <t xml:space="preserve">,1)</t>
    </r>
  </si>
  <si>
    <r>
      <rPr>
        <sz val="12"/>
        <rFont val="UD デジタル 教科書体 N-R"/>
        <family val="1"/>
        <charset val="128"/>
      </rPr>
      <t xml:space="preserve">C20（前年所得金額計妻）－IF⑭</t>
    </r>
    <r>
      <rPr>
        <sz val="12"/>
        <rFont val="UD デジタル 教科書体 N-R"/>
        <family val="1"/>
        <charset val="1"/>
      </rPr>
      <t xml:space="preserve">の値が、L88</t>
    </r>
    <r>
      <rPr>
        <sz val="12"/>
        <rFont val="UD デジタル 教科書体 N-R"/>
        <family val="1"/>
        <charset val="128"/>
      </rPr>
      <t xml:space="preserve">（基準総所得金額）＋N88（基準補助金額）の値</t>
    </r>
    <r>
      <rPr>
        <sz val="12"/>
        <rFont val="UD デジタル 教科書体 N-R"/>
        <family val="1"/>
        <charset val="1"/>
      </rPr>
      <t xml:space="preserve">以下の場合は、I89(軽減率）とする</t>
    </r>
  </si>
  <si>
    <t xml:space="preserve">E26～AS26</t>
  </si>
  <si>
    <t xml:space="preserve">国保医療分保険料</t>
  </si>
  <si>
    <r>
      <rPr>
        <sz val="12"/>
        <rFont val="UD デジタル 教科書体 N-R"/>
        <family val="1"/>
        <charset val="1"/>
      </rPr>
      <t xml:space="preserve">E26</t>
    </r>
    <r>
      <rPr>
        <sz val="12"/>
        <rFont val="UD デジタル 教科書体 N-R"/>
        <family val="1"/>
        <charset val="128"/>
      </rPr>
      <t xml:space="preserve">=ROUNDDOWN(IF(AND(</t>
    </r>
    <r>
      <rPr>
        <sz val="12"/>
        <color rgb="FF0000FF"/>
        <rFont val="UD デジタル 教科書体 N-R"/>
        <family val="1"/>
        <charset val="128"/>
      </rPr>
      <t xml:space="preserve">E3</t>
    </r>
    <r>
      <rPr>
        <sz val="12"/>
        <rFont val="UD デジタル 教科書体 N-R"/>
        <family val="1"/>
        <charset val="128"/>
      </rPr>
      <t xml:space="preserve">&lt;=74,</t>
    </r>
    <r>
      <rPr>
        <sz val="12"/>
        <color rgb="FFFF0000"/>
        <rFont val="UD デジタル 教科書体 N-R"/>
        <family val="1"/>
        <charset val="128"/>
      </rPr>
      <t xml:space="preserve">E4</t>
    </r>
    <r>
      <rPr>
        <sz val="12"/>
        <rFont val="UD デジタル 教科書体 N-R"/>
        <family val="1"/>
        <charset val="128"/>
      </rPr>
      <t xml:space="preserve">&lt;=74),(</t>
    </r>
    <r>
      <rPr>
        <sz val="12"/>
        <color rgb="FFFF00FF"/>
        <rFont val="UD デジタル 教科書体 N-R"/>
        <family val="1"/>
        <charset val="128"/>
      </rPr>
      <t xml:space="preserve">D21</t>
    </r>
    <r>
      <rPr>
        <sz val="12"/>
        <rFont val="UD デジタル 教科書体 N-R"/>
        <family val="1"/>
        <charset val="128"/>
      </rPr>
      <t xml:space="preserve">+</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$G$63</t>
    </r>
    <r>
      <rPr>
        <sz val="12"/>
        <rFont val="UD デジタル 教科書体 N-R"/>
        <family val="1"/>
        <charset val="128"/>
      </rPr>
      <t xml:space="preserve">,IF(OR(</t>
    </r>
    <r>
      <rPr>
        <sz val="12"/>
        <color rgb="FF0000FF"/>
        <rFont val="UD デジタル 教科書体 N-R"/>
        <family val="1"/>
        <charset val="128"/>
      </rPr>
      <t xml:space="preserve">E3</t>
    </r>
    <r>
      <rPr>
        <sz val="12"/>
        <rFont val="UD デジタル 教科書体 N-R"/>
        <family val="1"/>
        <charset val="128"/>
      </rPr>
      <t xml:space="preserve">&gt;=76,</t>
    </r>
    <r>
      <rPr>
        <sz val="12"/>
        <color rgb="FF0000FF"/>
        <rFont val="UD デジタル 教科書体 N-R"/>
        <family val="1"/>
        <charset val="128"/>
      </rPr>
      <t xml:space="preserve">E3</t>
    </r>
    <r>
      <rPr>
        <sz val="12"/>
        <rFont val="UD デジタル 教科書体 N-R"/>
        <family val="1"/>
        <charset val="128"/>
      </rPr>
      <t xml:space="preserve">=0),IF(</t>
    </r>
    <r>
      <rPr>
        <sz val="12"/>
        <color rgb="FFFF0000"/>
        <rFont val="UD デジタル 教科書体 N-R"/>
        <family val="1"/>
        <charset val="128"/>
      </rPr>
      <t xml:space="preserve">E4</t>
    </r>
    <r>
      <rPr>
        <sz val="12"/>
        <rFont val="UD デジタル 教科書体 N-R"/>
        <family val="1"/>
        <charset val="128"/>
      </rPr>
      <t xml:space="preserve">=0,0,</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$G$63</t>
    </r>
    <r>
      <rPr>
        <sz val="12"/>
        <rFont val="UD デジタル 教科書体 N-R"/>
        <family val="1"/>
        <charset val="128"/>
      </rPr>
      <t xml:space="preserve">*IF(</t>
    </r>
    <r>
      <rPr>
        <sz val="12"/>
        <color rgb="FFFF0000"/>
        <rFont val="UD デジタル 教科書体 N-R"/>
        <family val="1"/>
        <charset val="128"/>
      </rPr>
      <t xml:space="preserve">E4</t>
    </r>
    <r>
      <rPr>
        <sz val="12"/>
        <rFont val="UD デジタル 教科書体 N-R"/>
        <family val="1"/>
        <charset val="128"/>
      </rPr>
      <t xml:space="preserve">=75,(12-</t>
    </r>
    <r>
      <rPr>
        <sz val="12"/>
        <color rgb="FF008000"/>
        <rFont val="UD デジタル 教科書体 N-R"/>
        <family val="1"/>
        <charset val="128"/>
      </rPr>
      <t xml:space="preserve">$D$59</t>
    </r>
    <r>
      <rPr>
        <sz val="12"/>
        <rFont val="UD デジタル 教科書体 N-R"/>
        <family val="1"/>
        <charset val="128"/>
      </rPr>
      <t xml:space="preserve">)/12,1)),</t>
    </r>
    <r>
      <rPr>
        <sz val="12"/>
        <color rgb="FFFF00FF"/>
        <rFont val="UD デジタル 教科書体 N-R"/>
        <family val="1"/>
        <charset val="128"/>
      </rPr>
      <t xml:space="preserve">D21</t>
    </r>
    <r>
      <rPr>
        <sz val="12"/>
        <rFont val="UD デジタル 教科書体 N-R"/>
        <family val="1"/>
        <charset val="128"/>
      </rPr>
      <t xml:space="preserve">*</t>
    </r>
    <r>
      <rPr>
        <sz val="12"/>
        <color rgb="FF000080"/>
        <rFont val="UD デジタル 教科書体 N-R"/>
        <family val="1"/>
        <charset val="128"/>
      </rPr>
      <t xml:space="preserve">$G$63</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=75,(12-</t>
    </r>
    <r>
      <rPr>
        <sz val="12"/>
        <color rgb="FF808000"/>
        <rFont val="UD デジタル 教科書体 N-R"/>
        <family val="1"/>
        <charset val="128"/>
      </rPr>
      <t xml:space="preserve">$D$58</t>
    </r>
    <r>
      <rPr>
        <sz val="12"/>
        <rFont val="UD デジタル 教科書体 N-R"/>
        <family val="1"/>
        <charset val="128"/>
      </rPr>
      <t xml:space="preserve">)/12,1))),-1)</t>
    </r>
  </si>
  <si>
    <t xml:space="preserve">ROUNDDOWN(IF①,,,,-1)</t>
  </si>
  <si>
    <r>
      <rPr>
        <sz val="12"/>
        <rFont val="UD デジタル 教科書体 N-R"/>
        <family val="1"/>
        <charset val="128"/>
      </rPr>
      <t xml:space="preserve">IF①=IF(AND②,(</t>
    </r>
    <r>
      <rPr>
        <sz val="12"/>
        <color rgb="FFFF00FF"/>
        <rFont val="UD デジタル 教科書体 N-R"/>
        <family val="1"/>
        <charset val="128"/>
      </rPr>
      <t xml:space="preserve">D21</t>
    </r>
    <r>
      <rPr>
        <sz val="12"/>
        <rFont val="UD デジタル 教科書体 N-R"/>
        <family val="1"/>
        <charset val="128"/>
      </rPr>
      <t xml:space="preserve">+</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$G$63</t>
    </r>
    <r>
      <rPr>
        <sz val="12"/>
        <rFont val="UD デジタル 教科書体 N-R"/>
        <family val="1"/>
        <charset val="128"/>
      </rPr>
      <t xml:space="preserve">,IF③)</t>
    </r>
  </si>
  <si>
    <t xml:space="preserve">D21（前年基準総所得金額夫）とD22（前年基準総所得金額妻）を足した値にG63（所得割率）を掛けた値</t>
  </si>
  <si>
    <t xml:space="preserve">さらにIF③で判定を行う</t>
  </si>
  <si>
    <r>
      <rPr>
        <sz val="12"/>
        <rFont val="UD デジタル 教科書体 N-R"/>
        <family val="1"/>
        <charset val="128"/>
      </rPr>
      <t xml:space="preserve">AND②=AND(</t>
    </r>
    <r>
      <rPr>
        <sz val="12"/>
        <color rgb="FF0000FF"/>
        <rFont val="UD デジタル 教科書体 N-R"/>
        <family val="1"/>
        <charset val="128"/>
      </rPr>
      <t xml:space="preserve">E3</t>
    </r>
    <r>
      <rPr>
        <sz val="12"/>
        <rFont val="UD デジタル 教科書体 N-R"/>
        <family val="1"/>
        <charset val="128"/>
      </rPr>
      <t xml:space="preserve">&lt;=74,</t>
    </r>
    <r>
      <rPr>
        <sz val="12"/>
        <color rgb="FFFF0000"/>
        <rFont val="UD デジタル 教科書体 N-R"/>
        <family val="1"/>
        <charset val="128"/>
      </rPr>
      <t xml:space="preserve">E4</t>
    </r>
    <r>
      <rPr>
        <sz val="12"/>
        <rFont val="UD デジタル 教科書体 N-R"/>
        <family val="1"/>
        <charset val="128"/>
      </rPr>
      <t xml:space="preserve">&lt;=74)</t>
    </r>
  </si>
  <si>
    <t xml:space="preserve">E3（年齢夫）、E4（年齢妻）とも74歳以下</t>
  </si>
  <si>
    <r>
      <rPr>
        <sz val="12"/>
        <rFont val="UD デジタル 教科書体 N-R"/>
        <family val="1"/>
        <charset val="128"/>
      </rPr>
      <t xml:space="preserve">IF③=IF(OR④,IF⑤,</t>
    </r>
    <r>
      <rPr>
        <sz val="12"/>
        <color rgb="FFFF00FF"/>
        <rFont val="UD デジタル 教科書体 N-R"/>
        <family val="1"/>
        <charset val="128"/>
      </rPr>
      <t xml:space="preserve">D21</t>
    </r>
    <r>
      <rPr>
        <sz val="12"/>
        <rFont val="UD デジタル 教科書体 N-R"/>
        <family val="1"/>
        <charset val="128"/>
      </rPr>
      <t xml:space="preserve">*</t>
    </r>
    <r>
      <rPr>
        <sz val="12"/>
        <color rgb="FF000080"/>
        <rFont val="UD デジタル 教科書体 N-R"/>
        <family val="1"/>
        <charset val="128"/>
      </rPr>
      <t xml:space="preserve">$G$63IF⑥</t>
    </r>
    <r>
      <rPr>
        <sz val="12"/>
        <rFont val="UD デジタル 教科書体 N-R"/>
        <family val="1"/>
        <charset val="128"/>
      </rPr>
      <t xml:space="preserve">)</t>
    </r>
  </si>
  <si>
    <t xml:space="preserve">OR④条件に一致の場合、さらにIF⑤で判定を行う</t>
  </si>
  <si>
    <t xml:space="preserve">D21（前年基準総所得金額夫）にG63（所得割率）とIF⑥を掛けた値</t>
  </si>
  <si>
    <r>
      <rPr>
        <sz val="12"/>
        <rFont val="UD デジタル 教科書体 N-R"/>
        <family val="1"/>
        <charset val="128"/>
      </rPr>
      <t xml:space="preserve">OR④=OR(</t>
    </r>
    <r>
      <rPr>
        <sz val="12"/>
        <color rgb="FF0000FF"/>
        <rFont val="UD デジタル 教科書体 N-R"/>
        <family val="1"/>
        <charset val="128"/>
      </rPr>
      <t xml:space="preserve">E3</t>
    </r>
    <r>
      <rPr>
        <sz val="12"/>
        <rFont val="UD デジタル 教科書体 N-R"/>
        <family val="1"/>
        <charset val="128"/>
      </rPr>
      <t xml:space="preserve">&gt;=76,</t>
    </r>
    <r>
      <rPr>
        <sz val="12"/>
        <color rgb="FF0000FF"/>
        <rFont val="UD デジタル 教科書体 N-R"/>
        <family val="1"/>
        <charset val="128"/>
      </rPr>
      <t xml:space="preserve">E3</t>
    </r>
    <r>
      <rPr>
        <sz val="12"/>
        <rFont val="UD デジタル 教科書体 N-R"/>
        <family val="1"/>
        <charset val="128"/>
      </rPr>
      <t xml:space="preserve">=0)</t>
    </r>
  </si>
  <si>
    <t xml:space="preserve">E3（年齢夫）が76歳以上か0</t>
  </si>
  <si>
    <r>
      <rPr>
        <sz val="12"/>
        <rFont val="UD デジタル 教科書体 N-R"/>
        <family val="1"/>
        <charset val="128"/>
      </rPr>
      <t xml:space="preserve">IF⑤=IF(</t>
    </r>
    <r>
      <rPr>
        <sz val="12"/>
        <color rgb="FFFF0000"/>
        <rFont val="UD デジタル 教科書体 N-R"/>
        <family val="1"/>
        <charset val="128"/>
      </rPr>
      <t xml:space="preserve">E4</t>
    </r>
    <r>
      <rPr>
        <sz val="12"/>
        <rFont val="UD デジタル 教科書体 N-R"/>
        <family val="1"/>
        <charset val="128"/>
      </rPr>
      <t xml:space="preserve">=0,0,</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$G$63*IF⑦</t>
    </r>
    <r>
      <rPr>
        <sz val="12"/>
        <rFont val="UD デジタル 教科書体 N-R"/>
        <family val="1"/>
        <charset val="128"/>
      </rPr>
      <t xml:space="preserve">)</t>
    </r>
  </si>
  <si>
    <r>
      <rPr>
        <sz val="12"/>
        <rFont val="UD デジタル 教科書体 N-R"/>
        <family val="1"/>
        <charset val="128"/>
      </rPr>
      <t xml:space="preserve">E4（年齢妻）が0なら</t>
    </r>
    <r>
      <rPr>
        <sz val="12"/>
        <rFont val="UD デジタル 教科書体 N-R"/>
        <family val="1"/>
        <charset val="1"/>
      </rPr>
      <t xml:space="preserve">0</t>
    </r>
  </si>
  <si>
    <t xml:space="preserve">D22（前年基準総所得金額妻）にG63（所得割率）とIF⑦を掛けた値</t>
  </si>
  <si>
    <r>
      <rPr>
        <sz val="12"/>
        <rFont val="UD デジタル 教科書体 N-R"/>
        <family val="1"/>
        <charset val="128"/>
      </rPr>
      <t xml:space="preserve">IF⑦=IF(</t>
    </r>
    <r>
      <rPr>
        <sz val="12"/>
        <color rgb="FFFF0000"/>
        <rFont val="UD デジタル 教科書体 N-R"/>
        <family val="1"/>
        <charset val="128"/>
      </rPr>
      <t xml:space="preserve">E4</t>
    </r>
    <r>
      <rPr>
        <sz val="12"/>
        <rFont val="UD デジタル 教科書体 N-R"/>
        <family val="1"/>
        <charset val="128"/>
      </rPr>
      <t xml:space="preserve">=75,(12-</t>
    </r>
    <r>
      <rPr>
        <sz val="12"/>
        <color rgb="FF008000"/>
        <rFont val="UD デジタル 教科書体 N-R"/>
        <family val="1"/>
        <charset val="128"/>
      </rPr>
      <t xml:space="preserve">$D$59</t>
    </r>
    <r>
      <rPr>
        <sz val="12"/>
        <rFont val="UD デジタル 教科書体 N-R"/>
        <family val="1"/>
        <charset val="128"/>
      </rPr>
      <t xml:space="preserve">)/12,1)</t>
    </r>
  </si>
  <si>
    <t xml:space="preserve">E4（年齢妻）が75歳なら(12-D59)（妻誕生月前の月数）を12で割った値</t>
  </si>
  <si>
    <r>
      <rPr>
        <sz val="12"/>
        <rFont val="UD デジタル 教科書体 N-R"/>
        <family val="1"/>
        <charset val="1"/>
      </rPr>
      <t xml:space="preserve">D59は妻の</t>
    </r>
    <r>
      <rPr>
        <sz val="12"/>
        <rFont val="UD デジタル 教科書体 N-R"/>
        <family val="1"/>
        <charset val="128"/>
      </rPr>
      <t xml:space="preserve">誕生月からの年内残月数で別途計算している（最下部）</t>
    </r>
  </si>
  <si>
    <t xml:space="preserve">1とする</t>
  </si>
  <si>
    <r>
      <rPr>
        <sz val="12"/>
        <rFont val="UD デジタル 教科書体 N-R"/>
        <family val="1"/>
        <charset val="128"/>
      </rPr>
      <t xml:space="preserve">IF⑥=IF(</t>
    </r>
    <r>
      <rPr>
        <sz val="12"/>
        <color rgb="FF0000FF"/>
        <rFont val="UD デジタル 教科書体 N-R"/>
        <family val="1"/>
        <charset val="128"/>
      </rPr>
      <t xml:space="preserve">E3</t>
    </r>
    <r>
      <rPr>
        <sz val="12"/>
        <rFont val="UD デジタル 教科書体 N-R"/>
        <family val="1"/>
        <charset val="128"/>
      </rPr>
      <t xml:space="preserve">=75,(12-</t>
    </r>
    <r>
      <rPr>
        <sz val="12"/>
        <color rgb="FF808000"/>
        <rFont val="UD デジタル 教科書体 N-R"/>
        <family val="1"/>
        <charset val="128"/>
      </rPr>
      <t xml:space="preserve">$D$58</t>
    </r>
    <r>
      <rPr>
        <sz val="12"/>
        <rFont val="UD デジタル 教科書体 N-R"/>
        <family val="1"/>
        <charset val="128"/>
      </rPr>
      <t xml:space="preserve">)/12,1)</t>
    </r>
  </si>
  <si>
    <t xml:space="preserve">E3（年齢夫）が75歳なら(12-D58)（夫誕生月前の月数）を12で割った値</t>
  </si>
  <si>
    <r>
      <rPr>
        <sz val="12"/>
        <rFont val="UD デジタル 教科書体 N-R"/>
        <family val="1"/>
        <charset val="1"/>
      </rPr>
      <t xml:space="preserve">D58は夫の</t>
    </r>
    <r>
      <rPr>
        <sz val="12"/>
        <rFont val="UD デジタル 教科書体 N-R"/>
        <family val="1"/>
        <charset val="128"/>
      </rPr>
      <t xml:space="preserve">誕生月からの年内残月数で別途計算している（最下部）</t>
    </r>
  </si>
  <si>
    <t xml:space="preserve">E27～AS27</t>
  </si>
  <si>
    <r>
      <rPr>
        <sz val="12"/>
        <rFont val="UD デジタル 教科書体 N-R"/>
        <family val="1"/>
        <charset val="1"/>
      </rPr>
      <t xml:space="preserve">E27</t>
    </r>
    <r>
      <rPr>
        <sz val="12"/>
        <rFont val="UD デジタル 教科書体 N-R"/>
        <family val="1"/>
        <charset val="128"/>
      </rPr>
      <t xml:space="preserve">=IF(OR(AND(</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&lt;&gt;0),AND(</t>
    </r>
    <r>
      <rPr>
        <sz val="12"/>
        <color rgb="FFFF00FF"/>
        <rFont val="UD デジタル 教科書体 N-R"/>
        <family val="1"/>
        <charset val="128"/>
      </rPr>
      <t xml:space="preserve">E4</t>
    </r>
    <r>
      <rPr>
        <sz val="12"/>
        <rFont val="UD デジタル 教科書体 N-R"/>
        <family val="1"/>
        <charset val="128"/>
      </rPr>
      <t xml:space="preserve">&lt;=74,</t>
    </r>
    <r>
      <rPr>
        <sz val="12"/>
        <color rgb="FFFF00FF"/>
        <rFont val="UD デジタル 教科書体 N-R"/>
        <family val="1"/>
        <charset val="128"/>
      </rPr>
      <t xml:space="preserve">E4</t>
    </r>
    <r>
      <rPr>
        <sz val="12"/>
        <rFont val="UD デジタル 教科書体 N-R"/>
        <family val="1"/>
        <charset val="128"/>
      </rPr>
      <t xml:space="preserve">&lt;&gt;0)),</t>
    </r>
    <r>
      <rPr>
        <sz val="12"/>
        <color rgb="FF000080"/>
        <rFont val="UD デジタル 教科書体 N-R"/>
        <family val="1"/>
        <charset val="128"/>
      </rPr>
      <t xml:space="preserve">$L$63</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t>
    </r>
    <r>
      <rPr>
        <sz val="12"/>
        <color rgb="FF000080"/>
        <rFont val="UD デジタル 教科書体 N-R"/>
        <family val="1"/>
        <charset val="128"/>
      </rPr>
      <t xml:space="preserve">$L$63</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FF0000"/>
        <rFont val="UD デジタル 教科書体 N-R"/>
        <family val="1"/>
        <charset val="128"/>
      </rPr>
      <t xml:space="preserve">$D$58</t>
    </r>
    <r>
      <rPr>
        <sz val="12"/>
        <rFont val="UD デジタル 教科書体 N-R"/>
        <family val="1"/>
        <charset val="128"/>
      </rPr>
      <t xml:space="preserve">)/12,IF(</t>
    </r>
    <r>
      <rPr>
        <sz val="12"/>
        <color rgb="FFFF00FF"/>
        <rFont val="UD デジタル 教科書体 N-R"/>
        <family val="1"/>
        <charset val="128"/>
      </rPr>
      <t xml:space="preserve">E4</t>
    </r>
    <r>
      <rPr>
        <sz val="12"/>
        <rFont val="UD デジタル 教科書体 N-R"/>
        <family val="1"/>
        <charset val="128"/>
      </rPr>
      <t xml:space="preserve">=75,</t>
    </r>
    <r>
      <rPr>
        <sz val="12"/>
        <color rgb="FF000080"/>
        <rFont val="UD デジタル 教科書体 N-R"/>
        <family val="1"/>
        <charset val="128"/>
      </rPr>
      <t xml:space="preserve">$L$63</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800000"/>
        <rFont val="UD デジタル 教科書体 N-R"/>
        <family val="1"/>
        <charset val="128"/>
      </rPr>
      <t xml:space="preserve">$D$59</t>
    </r>
    <r>
      <rPr>
        <sz val="12"/>
        <rFont val="UD デジタル 教科書体 N-R"/>
        <family val="1"/>
        <charset val="128"/>
      </rPr>
      <t xml:space="preserve">)/12,0)))</t>
    </r>
  </si>
  <si>
    <r>
      <rPr>
        <sz val="12"/>
        <rFont val="UD デジタル 教科書体 N-R"/>
        <family val="1"/>
        <charset val="128"/>
      </rPr>
      <t xml:space="preserve">IF①=IF(OR②,</t>
    </r>
    <r>
      <rPr>
        <sz val="12"/>
        <color rgb="FF000080"/>
        <rFont val="UD デジタル 教科書体 N-R"/>
        <family val="1"/>
        <charset val="128"/>
      </rPr>
      <t xml:space="preserve">$L$63</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,IF③)</t>
    </r>
  </si>
  <si>
    <t xml:space="preserve">L63（世帯別平等割額(1世帯））にE25（国保軽減率）を掛けた値</t>
  </si>
  <si>
    <t xml:space="preserve">OR②=OR(AND④,AND⑤)</t>
  </si>
  <si>
    <t xml:space="preserve">AND④かAND⑤かのいづれか</t>
  </si>
  <si>
    <r>
      <rPr>
        <sz val="12"/>
        <rFont val="UD デジタル 教科書体 N-R"/>
        <family val="1"/>
        <charset val="128"/>
      </rPr>
      <t xml:space="preserve">AND④=AND(</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&lt;&gt;0)</t>
    </r>
  </si>
  <si>
    <t xml:space="preserve">E3（年齢夫）が74歳以下で、0以外</t>
  </si>
  <si>
    <r>
      <rPr>
        <sz val="12"/>
        <rFont val="UD デジタル 教科書体 N-R"/>
        <family val="1"/>
        <charset val="128"/>
      </rPr>
      <t xml:space="preserve">AND⑤=AND(</t>
    </r>
    <r>
      <rPr>
        <sz val="12"/>
        <color rgb="FFFF00FF"/>
        <rFont val="UD デジタル 教科書体 N-R"/>
        <family val="1"/>
        <charset val="128"/>
      </rPr>
      <t xml:space="preserve">E4</t>
    </r>
    <r>
      <rPr>
        <sz val="12"/>
        <rFont val="UD デジタル 教科書体 N-R"/>
        <family val="1"/>
        <charset val="128"/>
      </rPr>
      <t xml:space="preserve">&lt;=74,</t>
    </r>
    <r>
      <rPr>
        <sz val="12"/>
        <color rgb="FFFF00FF"/>
        <rFont val="UD デジタル 教科書体 N-R"/>
        <family val="1"/>
        <charset val="128"/>
      </rPr>
      <t xml:space="preserve">E4</t>
    </r>
    <r>
      <rPr>
        <sz val="12"/>
        <rFont val="UD デジタル 教科書体 N-R"/>
        <family val="1"/>
        <charset val="128"/>
      </rPr>
      <t xml:space="preserve">&lt;&gt;0)</t>
    </r>
  </si>
  <si>
    <t xml:space="preserve">E4（年齢妻）が74歳以下で、0以外</t>
  </si>
  <si>
    <r>
      <rPr>
        <sz val="12"/>
        <rFont val="UD デジタル 教科書体 N-R"/>
        <family val="1"/>
        <charset val="128"/>
      </rPr>
      <t xml:space="preserve">IF③=IF(</t>
    </r>
    <r>
      <rPr>
        <sz val="12"/>
        <color rgb="FF0000FF"/>
        <rFont val="UD デジタル 教科書体 N-R"/>
        <family val="1"/>
        <charset val="128"/>
      </rPr>
      <t xml:space="preserve">E3</t>
    </r>
    <r>
      <rPr>
        <sz val="12"/>
        <rFont val="UD デジタル 教科書体 N-R"/>
        <family val="1"/>
        <charset val="128"/>
      </rPr>
      <t xml:space="preserve">=75,</t>
    </r>
    <r>
      <rPr>
        <sz val="12"/>
        <color rgb="FF000080"/>
        <rFont val="UD デジタル 教科書体 N-R"/>
        <family val="1"/>
        <charset val="128"/>
      </rPr>
      <t xml:space="preserve">$L$63</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FF0000"/>
        <rFont val="UD デジタル 教科書体 N-R"/>
        <family val="1"/>
        <charset val="128"/>
      </rPr>
      <t xml:space="preserve">$D$58</t>
    </r>
    <r>
      <rPr>
        <sz val="12"/>
        <rFont val="UD デジタル 教科書体 N-R"/>
        <family val="1"/>
        <charset val="128"/>
      </rPr>
      <t xml:space="preserve">)/12,IF⑥)</t>
    </r>
  </si>
  <si>
    <t xml:space="preserve">E3（年齢夫）が75歳ならL63（世帯別平等割額(1世帯））にE25（国保軽減率）と(12-D58)（夫誕生月前の月数）を12で割った値を掛けた値</t>
  </si>
  <si>
    <t xml:space="preserve">夫が満75歳になった時の月割計算</t>
  </si>
  <si>
    <t xml:space="preserve">さらにIF⑥で判定を行う</t>
  </si>
  <si>
    <r>
      <rPr>
        <sz val="12"/>
        <rFont val="UD デジタル 教科書体 N-R"/>
        <family val="1"/>
        <charset val="128"/>
      </rPr>
      <t xml:space="preserve">IF③=IF(</t>
    </r>
    <r>
      <rPr>
        <sz val="12"/>
        <color rgb="FFFF00FF"/>
        <rFont val="UD デジタル 教科書体 N-R"/>
        <family val="1"/>
        <charset val="128"/>
      </rPr>
      <t xml:space="preserve">E4</t>
    </r>
    <r>
      <rPr>
        <sz val="12"/>
        <rFont val="UD デジタル 教科書体 N-R"/>
        <family val="1"/>
        <charset val="128"/>
      </rPr>
      <t xml:space="preserve">=75,</t>
    </r>
    <r>
      <rPr>
        <sz val="12"/>
        <color rgb="FF000080"/>
        <rFont val="UD デジタル 教科書体 N-R"/>
        <family val="1"/>
        <charset val="128"/>
      </rPr>
      <t xml:space="preserve">$L$63</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800000"/>
        <rFont val="UD デジタル 教科書体 N-R"/>
        <family val="1"/>
        <charset val="128"/>
      </rPr>
      <t xml:space="preserve">$D$59</t>
    </r>
    <r>
      <rPr>
        <sz val="12"/>
        <rFont val="UD デジタル 教科書体 N-R"/>
        <family val="1"/>
        <charset val="128"/>
      </rPr>
      <t xml:space="preserve">)/12,0)</t>
    </r>
  </si>
  <si>
    <t xml:space="preserve">E4（年齢妻）が75歳ならL63（世帯別平等割額(1世帯））にE25（国保軽減率）と(12-D59)（妻誕生月前の月数）を12で割った値を掛けた値</t>
  </si>
  <si>
    <t xml:space="preserve">妻が満75歳になった時の月割計算</t>
  </si>
  <si>
    <t xml:space="preserve">E28～AS28</t>
  </si>
  <si>
    <r>
      <rPr>
        <sz val="12"/>
        <rFont val="UD デジタル 教科書体 N-R"/>
        <family val="1"/>
        <charset val="128"/>
      </rPr>
      <t xml:space="preserve">E28=ROUNDDOWN(IF(AND(</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&lt;&gt;0),</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$D$58</t>
    </r>
    <r>
      <rPr>
        <sz val="12"/>
        <rFont val="UD デジタル 教科書体 N-R"/>
        <family val="1"/>
        <charset val="128"/>
      </rPr>
      <t xml:space="preserve">)/12,0)),-1)</t>
    </r>
  </si>
  <si>
    <t xml:space="preserve">ROUNDDOWN(IF①,,,-1)</t>
  </si>
  <si>
    <r>
      <rPr>
        <sz val="12"/>
        <rFont val="UD デジタル 教科書体 N-R"/>
        <family val="1"/>
        <charset val="128"/>
      </rPr>
      <t xml:space="preserve">IF①=IF(AND②,</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,IF③)</t>
    </r>
  </si>
  <si>
    <r>
      <rPr>
        <sz val="12"/>
        <rFont val="UD デジタル 教科書体 N-R"/>
        <family val="1"/>
        <charset val="128"/>
      </rPr>
      <t xml:space="preserve">I63（被保険者均等割額）に</t>
    </r>
    <r>
      <rPr>
        <sz val="12"/>
        <rFont val="UD デジタル 教科書体 N-R"/>
        <family val="1"/>
        <charset val="1"/>
      </rPr>
      <t xml:space="preserve">E25（</t>
    </r>
    <r>
      <rPr>
        <sz val="12"/>
        <rFont val="UD デジタル 教科書体 N-R"/>
        <family val="1"/>
        <charset val="128"/>
      </rPr>
      <t xml:space="preserve">国保軽減率</t>
    </r>
    <r>
      <rPr>
        <sz val="12"/>
        <rFont val="UD デジタル 教科書体 N-R"/>
        <family val="1"/>
        <charset val="1"/>
      </rPr>
      <t xml:space="preserve">）を掛けた値</t>
    </r>
  </si>
  <si>
    <r>
      <rPr>
        <sz val="12"/>
        <rFont val="UD デジタル 教科書体 N-R"/>
        <family val="1"/>
        <charset val="128"/>
      </rPr>
      <t xml:space="preserve">AND②=AND(</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&lt;&gt;0)</t>
    </r>
  </si>
  <si>
    <r>
      <rPr>
        <sz val="12"/>
        <rFont val="UD デジタル 教科書体 N-R"/>
        <family val="1"/>
        <charset val="128"/>
      </rPr>
      <t xml:space="preserve">IF③=IF(</t>
    </r>
    <r>
      <rPr>
        <sz val="12"/>
        <color rgb="FF0000FF"/>
        <rFont val="UD デジタル 教科書体 N-R"/>
        <family val="1"/>
        <charset val="128"/>
      </rPr>
      <t xml:space="preserve">E3</t>
    </r>
    <r>
      <rPr>
        <sz val="12"/>
        <rFont val="UD デジタル 教科書体 N-R"/>
        <family val="1"/>
        <charset val="128"/>
      </rPr>
      <t xml:space="preserve">=75,</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$D$58</t>
    </r>
    <r>
      <rPr>
        <sz val="12"/>
        <rFont val="UD デジタル 教科書体 N-R"/>
        <family val="1"/>
        <charset val="128"/>
      </rPr>
      <t xml:space="preserve">)/12,0)</t>
    </r>
  </si>
  <si>
    <t xml:space="preserve">E3（年齢夫）が75歳ならI63（世帯別平等割額(1世帯））にE25（国保軽減率）と(12-D58)（夫誕生月前の月数）を12で割った値を掛けた値</t>
  </si>
  <si>
    <t xml:space="preserve">E29～AS29</t>
  </si>
  <si>
    <r>
      <rPr>
        <sz val="12"/>
        <rFont val="UD デジタル 教科書体 N-R"/>
        <family val="1"/>
        <charset val="128"/>
      </rPr>
      <t xml:space="preserve">E29=ROUNDDOWN(IF(AND(</t>
    </r>
    <r>
      <rPr>
        <sz val="12"/>
        <color rgb="FF0000FF"/>
        <rFont val="UD デジタル 教科書体 N-R"/>
        <family val="1"/>
        <charset val="128"/>
      </rPr>
      <t xml:space="preserve">E4</t>
    </r>
    <r>
      <rPr>
        <sz val="12"/>
        <rFont val="UD デジタル 教科書体 N-R"/>
        <family val="1"/>
        <charset val="128"/>
      </rPr>
      <t xml:space="preserve">&lt;=74,</t>
    </r>
    <r>
      <rPr>
        <sz val="12"/>
        <color rgb="FF0000FF"/>
        <rFont val="UD デジタル 教科書体 N-R"/>
        <family val="1"/>
        <charset val="128"/>
      </rPr>
      <t xml:space="preserve">E4</t>
    </r>
    <r>
      <rPr>
        <sz val="12"/>
        <rFont val="UD デジタル 教科書体 N-R"/>
        <family val="1"/>
        <charset val="128"/>
      </rPr>
      <t xml:space="preserve">&lt;&gt;0),</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E4</t>
    </r>
    <r>
      <rPr>
        <sz val="12"/>
        <rFont val="UD デジタル 教科書体 N-R"/>
        <family val="1"/>
        <charset val="128"/>
      </rPr>
      <t xml:space="preserve">=75,</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$D$59</t>
    </r>
    <r>
      <rPr>
        <sz val="12"/>
        <rFont val="UD デジタル 教科書体 N-R"/>
        <family val="1"/>
        <charset val="128"/>
      </rPr>
      <t xml:space="preserve">)/12,0)),-1)</t>
    </r>
  </si>
  <si>
    <r>
      <rPr>
        <sz val="12"/>
        <rFont val="UD デジタル 教科書体 N-R"/>
        <family val="1"/>
        <charset val="128"/>
      </rPr>
      <t xml:space="preserve">AND②=AND(</t>
    </r>
    <r>
      <rPr>
        <sz val="12"/>
        <color rgb="FF0000FF"/>
        <rFont val="UD デジタル 教科書体 N-R"/>
        <family val="1"/>
        <charset val="128"/>
      </rPr>
      <t xml:space="preserve">E4</t>
    </r>
    <r>
      <rPr>
        <sz val="12"/>
        <rFont val="UD デジタル 教科書体 N-R"/>
        <family val="1"/>
        <charset val="128"/>
      </rPr>
      <t xml:space="preserve">&lt;=74,</t>
    </r>
    <r>
      <rPr>
        <sz val="12"/>
        <color rgb="FF0000FF"/>
        <rFont val="UD デジタル 教科書体 N-R"/>
        <family val="1"/>
        <charset val="128"/>
      </rPr>
      <t xml:space="preserve">E4</t>
    </r>
    <r>
      <rPr>
        <sz val="12"/>
        <rFont val="UD デジタル 教科書体 N-R"/>
        <family val="1"/>
        <charset val="128"/>
      </rPr>
      <t xml:space="preserve">&lt;&gt;0)</t>
    </r>
  </si>
  <si>
    <r>
      <rPr>
        <sz val="12"/>
        <rFont val="UD デジタル 教科書体 N-R"/>
        <family val="1"/>
        <charset val="128"/>
      </rPr>
      <t xml:space="preserve">IF③=IF(</t>
    </r>
    <r>
      <rPr>
        <sz val="12"/>
        <color rgb="FF0000FF"/>
        <rFont val="UD デジタル 教科書体 N-R"/>
        <family val="1"/>
        <charset val="128"/>
      </rPr>
      <t xml:space="preserve">E4</t>
    </r>
    <r>
      <rPr>
        <sz val="12"/>
        <rFont val="UD デジタル 教科書体 N-R"/>
        <family val="1"/>
        <charset val="128"/>
      </rPr>
      <t xml:space="preserve">=75,</t>
    </r>
    <r>
      <rPr>
        <sz val="12"/>
        <color rgb="FFFF00FF"/>
        <rFont val="UD デジタル 教科書体 N-R"/>
        <family val="1"/>
        <charset val="128"/>
      </rPr>
      <t xml:space="preserve">$I$63</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$D$59</t>
    </r>
    <r>
      <rPr>
        <sz val="12"/>
        <rFont val="UD デジタル 教科書体 N-R"/>
        <family val="1"/>
        <charset val="128"/>
      </rPr>
      <t xml:space="preserve">)/12,0)</t>
    </r>
  </si>
  <si>
    <t xml:space="preserve">E4（年齢妻）が75歳ならI63（世帯別平等割額(1世帯））にE25（国保軽減率）と(12-D59)（妻誕生月前の月数）を12で割った値を掛けた値</t>
  </si>
  <si>
    <t xml:space="preserve">E30～AS30</t>
  </si>
  <si>
    <r>
      <rPr>
        <sz val="12"/>
        <rFont val="UD デジタル 教科書体 N-R"/>
        <family val="1"/>
        <charset val="1"/>
      </rPr>
      <t xml:space="preserve">E30</t>
    </r>
    <r>
      <rPr>
        <sz val="12"/>
        <rFont val="UD デジタル 教科書体 N-R"/>
        <family val="1"/>
        <charset val="128"/>
      </rPr>
      <t xml:space="preserve">=SUM(</t>
    </r>
    <r>
      <rPr>
        <sz val="12"/>
        <color rgb="FF0000FF"/>
        <rFont val="UD デジタル 教科書体 N-R"/>
        <family val="1"/>
        <charset val="128"/>
      </rPr>
      <t xml:space="preserve">E26:E29</t>
    </r>
    <r>
      <rPr>
        <sz val="12"/>
        <rFont val="UD デジタル 教科書体 N-R"/>
        <family val="1"/>
        <charset val="128"/>
      </rPr>
      <t xml:space="preserve">)</t>
    </r>
  </si>
  <si>
    <r>
      <rPr>
        <sz val="12"/>
        <rFont val="UD デジタル 教科書体 N-R"/>
        <family val="1"/>
        <charset val="128"/>
      </rPr>
      <t xml:space="preserve">SUM(</t>
    </r>
    <r>
      <rPr>
        <sz val="12"/>
        <color rgb="FF0000FF"/>
        <rFont val="UD デジタル 教科書体 N-R"/>
        <family val="1"/>
        <charset val="128"/>
      </rPr>
      <t xml:space="preserve">E26:E29</t>
    </r>
    <r>
      <rPr>
        <sz val="12"/>
        <rFont val="UD デジタル 教科書体 N-R"/>
        <family val="1"/>
        <charset val="128"/>
      </rPr>
      <t xml:space="preserve">)</t>
    </r>
  </si>
  <si>
    <t xml:space="preserve">E26からE29までを足した値</t>
  </si>
  <si>
    <t xml:space="preserve">E31～AS31</t>
  </si>
  <si>
    <r>
      <rPr>
        <sz val="12"/>
        <rFont val="UD デジタル 教科書体 N-R"/>
        <family val="1"/>
        <charset val="1"/>
      </rPr>
      <t xml:space="preserve">E31</t>
    </r>
    <r>
      <rPr>
        <sz val="12"/>
        <rFont val="UD デジタル 教科書体 N-R"/>
        <family val="1"/>
        <charset val="128"/>
      </rPr>
      <t xml:space="preserve">=ROUNDDOWN(IF(AND(</t>
    </r>
    <r>
      <rPr>
        <sz val="12"/>
        <color rgb="FF0000FF"/>
        <rFont val="UD デジタル 教科書体 N-R"/>
        <family val="1"/>
        <charset val="128"/>
      </rPr>
      <t xml:space="preserve">E3</t>
    </r>
    <r>
      <rPr>
        <sz val="12"/>
        <rFont val="UD デジタル 教科書体 N-R"/>
        <family val="1"/>
        <charset val="128"/>
      </rPr>
      <t xml:space="preserve">&lt;=74,</t>
    </r>
    <r>
      <rPr>
        <sz val="12"/>
        <color rgb="FFFF0000"/>
        <rFont val="UD デジタル 教科書体 N-R"/>
        <family val="1"/>
        <charset val="128"/>
      </rPr>
      <t xml:space="preserve">E4</t>
    </r>
    <r>
      <rPr>
        <sz val="12"/>
        <rFont val="UD デジタル 教科書体 N-R"/>
        <family val="1"/>
        <charset val="128"/>
      </rPr>
      <t xml:space="preserve">&lt;=74),(</t>
    </r>
    <r>
      <rPr>
        <sz val="12"/>
        <color rgb="FFFF00FF"/>
        <rFont val="UD デジタル 教科書体 N-R"/>
        <family val="1"/>
        <charset val="128"/>
      </rPr>
      <t xml:space="preserve">D21</t>
    </r>
    <r>
      <rPr>
        <sz val="12"/>
        <rFont val="UD デジタル 教科書体 N-R"/>
        <family val="1"/>
        <charset val="128"/>
      </rPr>
      <t xml:space="preserve">+</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$G$66</t>
    </r>
    <r>
      <rPr>
        <sz val="12"/>
        <rFont val="UD デジタル 教科書体 N-R"/>
        <family val="1"/>
        <charset val="128"/>
      </rPr>
      <t xml:space="preserve">,IF(OR(</t>
    </r>
    <r>
      <rPr>
        <sz val="12"/>
        <color rgb="FF0000FF"/>
        <rFont val="UD デジタル 教科書体 N-R"/>
        <family val="1"/>
        <charset val="128"/>
      </rPr>
      <t xml:space="preserve">E3</t>
    </r>
    <r>
      <rPr>
        <sz val="12"/>
        <rFont val="UD デジタル 教科書体 N-R"/>
        <family val="1"/>
        <charset val="128"/>
      </rPr>
      <t xml:space="preserve">&gt;=76,</t>
    </r>
    <r>
      <rPr>
        <sz val="12"/>
        <color rgb="FF0000FF"/>
        <rFont val="UD デジタル 教科書体 N-R"/>
        <family val="1"/>
        <charset val="128"/>
      </rPr>
      <t xml:space="preserve">E3</t>
    </r>
    <r>
      <rPr>
        <sz val="12"/>
        <rFont val="UD デジタル 教科書体 N-R"/>
        <family val="1"/>
        <charset val="128"/>
      </rPr>
      <t xml:space="preserve">=0),IF(</t>
    </r>
    <r>
      <rPr>
        <sz val="12"/>
        <color rgb="FFFF0000"/>
        <rFont val="UD デジタル 教科書体 N-R"/>
        <family val="1"/>
        <charset val="128"/>
      </rPr>
      <t xml:space="preserve">E4</t>
    </r>
    <r>
      <rPr>
        <sz val="12"/>
        <rFont val="UD デジタル 教科書体 N-R"/>
        <family val="1"/>
        <charset val="128"/>
      </rPr>
      <t xml:space="preserve">=0,0,</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$G$66</t>
    </r>
    <r>
      <rPr>
        <sz val="12"/>
        <rFont val="UD デジタル 教科書体 N-R"/>
        <family val="1"/>
        <charset val="128"/>
      </rPr>
      <t xml:space="preserve">*IF(</t>
    </r>
    <r>
      <rPr>
        <sz val="12"/>
        <color rgb="FFFF0000"/>
        <rFont val="UD デジタル 教科書体 N-R"/>
        <family val="1"/>
        <charset val="128"/>
      </rPr>
      <t xml:space="preserve">E4</t>
    </r>
    <r>
      <rPr>
        <sz val="12"/>
        <rFont val="UD デジタル 教科書体 N-R"/>
        <family val="1"/>
        <charset val="128"/>
      </rPr>
      <t xml:space="preserve">=75,(12-</t>
    </r>
    <r>
      <rPr>
        <sz val="12"/>
        <color rgb="FF008000"/>
        <rFont val="UD デジタル 教科書体 N-R"/>
        <family val="1"/>
        <charset val="128"/>
      </rPr>
      <t xml:space="preserve">$D$59</t>
    </r>
    <r>
      <rPr>
        <sz val="12"/>
        <rFont val="UD デジタル 教科書体 N-R"/>
        <family val="1"/>
        <charset val="128"/>
      </rPr>
      <t xml:space="preserve">)/12,1)),</t>
    </r>
    <r>
      <rPr>
        <sz val="12"/>
        <color rgb="FFFF00FF"/>
        <rFont val="UD デジタル 教科書体 N-R"/>
        <family val="1"/>
        <charset val="128"/>
      </rPr>
      <t xml:space="preserve">D21</t>
    </r>
    <r>
      <rPr>
        <sz val="12"/>
        <rFont val="UD デジタル 教科書体 N-R"/>
        <family val="1"/>
        <charset val="128"/>
      </rPr>
      <t xml:space="preserve">*</t>
    </r>
    <r>
      <rPr>
        <sz val="12"/>
        <color rgb="FF000080"/>
        <rFont val="UD デジタル 教科書体 N-R"/>
        <family val="1"/>
        <charset val="128"/>
      </rPr>
      <t xml:space="preserve">$G$66</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=75,(12-</t>
    </r>
    <r>
      <rPr>
        <sz val="12"/>
        <color rgb="FF808000"/>
        <rFont val="UD デジタル 教科書体 N-R"/>
        <family val="1"/>
        <charset val="128"/>
      </rPr>
      <t xml:space="preserve">$D$58</t>
    </r>
    <r>
      <rPr>
        <sz val="12"/>
        <rFont val="UD デジタル 教科書体 N-R"/>
        <family val="1"/>
        <charset val="128"/>
      </rPr>
      <t xml:space="preserve">)/12,1))),-1)</t>
    </r>
  </si>
  <si>
    <r>
      <rPr>
        <sz val="12"/>
        <rFont val="UD デジタル 教科書体 N-R"/>
        <family val="1"/>
        <charset val="128"/>
      </rPr>
      <t xml:space="preserve">IF①=IF(AND②,(</t>
    </r>
    <r>
      <rPr>
        <sz val="12"/>
        <color rgb="FFFF00FF"/>
        <rFont val="UD デジタル 教科書体 N-R"/>
        <family val="1"/>
        <charset val="128"/>
      </rPr>
      <t xml:space="preserve">D21</t>
    </r>
    <r>
      <rPr>
        <sz val="12"/>
        <rFont val="UD デジタル 教科書体 N-R"/>
        <family val="1"/>
        <charset val="128"/>
      </rPr>
      <t xml:space="preserve">+</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$G$66</t>
    </r>
    <r>
      <rPr>
        <sz val="12"/>
        <rFont val="UD デジタル 教科書体 N-R"/>
        <family val="1"/>
        <charset val="128"/>
      </rPr>
      <t xml:space="preserve">,IF③)</t>
    </r>
  </si>
  <si>
    <t xml:space="preserve">D21（前年基準総所得金額夫）とD22（前年基準総所得金額妻）を足した値にG66（所得割率）を掛けた値</t>
  </si>
  <si>
    <r>
      <rPr>
        <sz val="12"/>
        <rFont val="UD デジタル 教科書体 N-R"/>
        <family val="1"/>
        <charset val="128"/>
      </rPr>
      <t xml:space="preserve">IF③=IF(OR④,IF⑤,</t>
    </r>
    <r>
      <rPr>
        <sz val="12"/>
        <color rgb="FFFF00FF"/>
        <rFont val="UD デジタル 教科書体 N-R"/>
        <family val="1"/>
        <charset val="128"/>
      </rPr>
      <t xml:space="preserve">D21</t>
    </r>
    <r>
      <rPr>
        <sz val="12"/>
        <rFont val="UD デジタル 教科書体 N-R"/>
        <family val="1"/>
        <charset val="128"/>
      </rPr>
      <t xml:space="preserve">*</t>
    </r>
    <r>
      <rPr>
        <sz val="12"/>
        <color rgb="FF000080"/>
        <rFont val="UD デジタル 教科書体 N-R"/>
        <family val="1"/>
        <charset val="128"/>
      </rPr>
      <t xml:space="preserve">$G$66IF⑥</t>
    </r>
    <r>
      <rPr>
        <sz val="12"/>
        <rFont val="UD デジタル 教科書体 N-R"/>
        <family val="1"/>
        <charset val="128"/>
      </rPr>
      <t xml:space="preserve">)</t>
    </r>
  </si>
  <si>
    <t xml:space="preserve">D21（前年基準総所得金額夫）にG66（所得割率）とIF⑥を掛けた値</t>
  </si>
  <si>
    <r>
      <rPr>
        <sz val="12"/>
        <rFont val="UD デジタル 教科書体 N-R"/>
        <family val="1"/>
        <charset val="128"/>
      </rPr>
      <t xml:space="preserve">IF⑤=IF(</t>
    </r>
    <r>
      <rPr>
        <sz val="12"/>
        <color rgb="FFFF0000"/>
        <rFont val="UD デジタル 教科書体 N-R"/>
        <family val="1"/>
        <charset val="128"/>
      </rPr>
      <t xml:space="preserve">E4</t>
    </r>
    <r>
      <rPr>
        <sz val="12"/>
        <rFont val="UD デジタル 教科書体 N-R"/>
        <family val="1"/>
        <charset val="128"/>
      </rPr>
      <t xml:space="preserve">=0,0,</t>
    </r>
    <r>
      <rPr>
        <sz val="12"/>
        <color rgb="FF008000"/>
        <rFont val="UD デジタル 教科書体 N-R"/>
        <family val="1"/>
        <charset val="128"/>
      </rPr>
      <t xml:space="preserve">D22</t>
    </r>
    <r>
      <rPr>
        <sz val="12"/>
        <rFont val="UD デジタル 教科書体 N-R"/>
        <family val="1"/>
        <charset val="128"/>
      </rPr>
      <t xml:space="preserve">*</t>
    </r>
    <r>
      <rPr>
        <sz val="12"/>
        <color rgb="FF000080"/>
        <rFont val="UD デジタル 教科書体 N-R"/>
        <family val="1"/>
        <charset val="128"/>
      </rPr>
      <t xml:space="preserve">$G$66*IF⑦</t>
    </r>
    <r>
      <rPr>
        <sz val="12"/>
        <rFont val="UD デジタル 教科書体 N-R"/>
        <family val="1"/>
        <charset val="128"/>
      </rPr>
      <t xml:space="preserve">)</t>
    </r>
  </si>
  <si>
    <t xml:space="preserve">D22（前年基準総所得金額妻）にG66（所得割率）とIF⑦を掛けた値</t>
  </si>
  <si>
    <t xml:space="preserve">E32～AS32</t>
  </si>
  <si>
    <r>
      <rPr>
        <sz val="12"/>
        <rFont val="UD デジタル 教科書体 N-R"/>
        <family val="1"/>
        <charset val="1"/>
      </rPr>
      <t xml:space="preserve">E32</t>
    </r>
    <r>
      <rPr>
        <sz val="12"/>
        <rFont val="UD デジタル 教科書体 N-R"/>
        <family val="1"/>
        <charset val="128"/>
      </rPr>
      <t xml:space="preserve">=IF(OR(AND(</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&lt;&gt;0),AND(</t>
    </r>
    <r>
      <rPr>
        <sz val="12"/>
        <color rgb="FFFF00FF"/>
        <rFont val="UD デジタル 教科書体 N-R"/>
        <family val="1"/>
        <charset val="128"/>
      </rPr>
      <t xml:space="preserve">E4</t>
    </r>
    <r>
      <rPr>
        <sz val="12"/>
        <rFont val="UD デジタル 教科書体 N-R"/>
        <family val="1"/>
        <charset val="128"/>
      </rPr>
      <t xml:space="preserve">&lt;=74,</t>
    </r>
    <r>
      <rPr>
        <sz val="12"/>
        <color rgb="FFFF00FF"/>
        <rFont val="UD デジタル 教科書体 N-R"/>
        <family val="1"/>
        <charset val="128"/>
      </rPr>
      <t xml:space="preserve">E4</t>
    </r>
    <r>
      <rPr>
        <sz val="12"/>
        <rFont val="UD デジタル 教科書体 N-R"/>
        <family val="1"/>
        <charset val="128"/>
      </rPr>
      <t xml:space="preserve">&lt;&gt;0)),</t>
    </r>
    <r>
      <rPr>
        <sz val="12"/>
        <color rgb="FF000080"/>
        <rFont val="UD デジタル 教科書体 N-R"/>
        <family val="1"/>
        <charset val="128"/>
      </rPr>
      <t xml:space="preserve">$L$66</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t>
    </r>
    <r>
      <rPr>
        <sz val="12"/>
        <color rgb="FF000080"/>
        <rFont val="UD デジタル 教科書体 N-R"/>
        <family val="1"/>
        <charset val="128"/>
      </rPr>
      <t xml:space="preserve">$L$66</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FF0000"/>
        <rFont val="UD デジタル 教科書体 N-R"/>
        <family val="1"/>
        <charset val="128"/>
      </rPr>
      <t xml:space="preserve">$D$58</t>
    </r>
    <r>
      <rPr>
        <sz val="12"/>
        <rFont val="UD デジタル 教科書体 N-R"/>
        <family val="1"/>
        <charset val="128"/>
      </rPr>
      <t xml:space="preserve">)/12,IF(</t>
    </r>
    <r>
      <rPr>
        <sz val="12"/>
        <color rgb="FFFF00FF"/>
        <rFont val="UD デジタル 教科書体 N-R"/>
        <family val="1"/>
        <charset val="128"/>
      </rPr>
      <t xml:space="preserve">E4</t>
    </r>
    <r>
      <rPr>
        <sz val="12"/>
        <rFont val="UD デジタル 教科書体 N-R"/>
        <family val="1"/>
        <charset val="128"/>
      </rPr>
      <t xml:space="preserve">=75,</t>
    </r>
    <r>
      <rPr>
        <sz val="12"/>
        <color rgb="FF000080"/>
        <rFont val="UD デジタル 教科書体 N-R"/>
        <family val="1"/>
        <charset val="128"/>
      </rPr>
      <t xml:space="preserve">$L$66</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800000"/>
        <rFont val="UD デジタル 教科書体 N-R"/>
        <family val="1"/>
        <charset val="128"/>
      </rPr>
      <t xml:space="preserve">$D$59</t>
    </r>
    <r>
      <rPr>
        <sz val="12"/>
        <rFont val="UD デジタル 教科書体 N-R"/>
        <family val="1"/>
        <charset val="128"/>
      </rPr>
      <t xml:space="preserve">)/12,0)))</t>
    </r>
  </si>
  <si>
    <r>
      <rPr>
        <sz val="12"/>
        <rFont val="UD デジタル 教科書体 N-R"/>
        <family val="1"/>
        <charset val="128"/>
      </rPr>
      <t xml:space="preserve">IF①=IF(OR②,</t>
    </r>
    <r>
      <rPr>
        <sz val="12"/>
        <color rgb="FF000080"/>
        <rFont val="UD デジタル 教科書体 N-R"/>
        <family val="1"/>
        <charset val="128"/>
      </rPr>
      <t xml:space="preserve">$L$66</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,IF③)</t>
    </r>
  </si>
  <si>
    <t xml:space="preserve">L66（世帯別平等割額(1世帯））にE25（国保軽減率）を掛けた値</t>
  </si>
  <si>
    <r>
      <rPr>
        <sz val="12"/>
        <rFont val="UD デジタル 教科書体 N-R"/>
        <family val="1"/>
        <charset val="128"/>
      </rPr>
      <t xml:space="preserve">IF③=IF(</t>
    </r>
    <r>
      <rPr>
        <sz val="12"/>
        <color rgb="FF0000FF"/>
        <rFont val="UD デジタル 教科書体 N-R"/>
        <family val="1"/>
        <charset val="128"/>
      </rPr>
      <t xml:space="preserve">E3</t>
    </r>
    <r>
      <rPr>
        <sz val="12"/>
        <rFont val="UD デジタル 教科書体 N-R"/>
        <family val="1"/>
        <charset val="128"/>
      </rPr>
      <t xml:space="preserve">=75,</t>
    </r>
    <r>
      <rPr>
        <sz val="12"/>
        <color rgb="FF000080"/>
        <rFont val="UD デジタル 教科書体 N-R"/>
        <family val="1"/>
        <charset val="128"/>
      </rPr>
      <t xml:space="preserve">$L$66</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FF0000"/>
        <rFont val="UD デジタル 教科書体 N-R"/>
        <family val="1"/>
        <charset val="128"/>
      </rPr>
      <t xml:space="preserve">$D$58</t>
    </r>
    <r>
      <rPr>
        <sz val="12"/>
        <rFont val="UD デジタル 教科書体 N-R"/>
        <family val="1"/>
        <charset val="128"/>
      </rPr>
      <t xml:space="preserve">)/12,IF⑥)</t>
    </r>
  </si>
  <si>
    <t xml:space="preserve">E3（年齢夫）が75歳ならL66（世帯別平等割額(1世帯））にE25（国保軽減率）と(12-D58)（夫誕生月前の月数）を12で割った値を掛けた値</t>
  </si>
  <si>
    <r>
      <rPr>
        <sz val="12"/>
        <rFont val="UD デジタル 教科書体 N-R"/>
        <family val="1"/>
        <charset val="128"/>
      </rPr>
      <t xml:space="preserve">IF③=IF(</t>
    </r>
    <r>
      <rPr>
        <sz val="12"/>
        <color rgb="FFFF00FF"/>
        <rFont val="UD デジタル 教科書体 N-R"/>
        <family val="1"/>
        <charset val="128"/>
      </rPr>
      <t xml:space="preserve">E4</t>
    </r>
    <r>
      <rPr>
        <sz val="12"/>
        <rFont val="UD デジタル 教科書体 N-R"/>
        <family val="1"/>
        <charset val="128"/>
      </rPr>
      <t xml:space="preserve">=75,</t>
    </r>
    <r>
      <rPr>
        <sz val="12"/>
        <color rgb="FF000080"/>
        <rFont val="UD デジタル 教科書体 N-R"/>
        <family val="1"/>
        <charset val="128"/>
      </rPr>
      <t xml:space="preserve">$L$66</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*(12-</t>
    </r>
    <r>
      <rPr>
        <sz val="12"/>
        <color rgb="FF800000"/>
        <rFont val="UD デジタル 教科書体 N-R"/>
        <family val="1"/>
        <charset val="128"/>
      </rPr>
      <t xml:space="preserve">$D$59</t>
    </r>
    <r>
      <rPr>
        <sz val="12"/>
        <rFont val="UD デジタル 教科書体 N-R"/>
        <family val="1"/>
        <charset val="128"/>
      </rPr>
      <t xml:space="preserve">)/12,0)</t>
    </r>
  </si>
  <si>
    <t xml:space="preserve">E33～AS33</t>
  </si>
  <si>
    <r>
      <rPr>
        <sz val="12"/>
        <rFont val="UD デジタル 教科書体 N-R"/>
        <family val="1"/>
        <charset val="128"/>
      </rPr>
      <t xml:space="preserve">E33=ROUNDDOWN(IF(AND(</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&lt;&gt;0),</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$D$58</t>
    </r>
    <r>
      <rPr>
        <sz val="12"/>
        <rFont val="UD デジタル 教科書体 N-R"/>
        <family val="1"/>
        <charset val="128"/>
      </rPr>
      <t xml:space="preserve">)/12,0)),-1)</t>
    </r>
  </si>
  <si>
    <r>
      <rPr>
        <sz val="12"/>
        <rFont val="UD デジタル 教科書体 N-R"/>
        <family val="1"/>
        <charset val="128"/>
      </rPr>
      <t xml:space="preserve">IF①=IF(AND②,</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,IF③)</t>
    </r>
  </si>
  <si>
    <r>
      <rPr>
        <sz val="12"/>
        <rFont val="UD デジタル 教科書体 N-R"/>
        <family val="1"/>
        <charset val="128"/>
      </rPr>
      <t xml:space="preserve">I66（被保険者均等割額）に</t>
    </r>
    <r>
      <rPr>
        <sz val="12"/>
        <rFont val="UD デジタル 教科書体 N-R"/>
        <family val="1"/>
        <charset val="1"/>
      </rPr>
      <t xml:space="preserve">E25（</t>
    </r>
    <r>
      <rPr>
        <sz val="12"/>
        <rFont val="UD デジタル 教科書体 N-R"/>
        <family val="1"/>
        <charset val="128"/>
      </rPr>
      <t xml:space="preserve">国保軽減率</t>
    </r>
    <r>
      <rPr>
        <sz val="12"/>
        <rFont val="UD デジタル 教科書体 N-R"/>
        <family val="1"/>
        <charset val="1"/>
      </rPr>
      <t xml:space="preserve">）を掛けた値</t>
    </r>
  </si>
  <si>
    <r>
      <rPr>
        <sz val="12"/>
        <rFont val="UD デジタル 教科書体 N-R"/>
        <family val="1"/>
        <charset val="128"/>
      </rPr>
      <t xml:space="preserve">IF③=IF(</t>
    </r>
    <r>
      <rPr>
        <sz val="12"/>
        <color rgb="FF0000FF"/>
        <rFont val="UD デジタル 教科書体 N-R"/>
        <family val="1"/>
        <charset val="128"/>
      </rPr>
      <t xml:space="preserve">E3</t>
    </r>
    <r>
      <rPr>
        <sz val="12"/>
        <rFont val="UD デジタル 教科書体 N-R"/>
        <family val="1"/>
        <charset val="128"/>
      </rPr>
      <t xml:space="preserve">=75,</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$D$58</t>
    </r>
    <r>
      <rPr>
        <sz val="12"/>
        <rFont val="UD デジタル 教科書体 N-R"/>
        <family val="1"/>
        <charset val="128"/>
      </rPr>
      <t xml:space="preserve">)/12,0)</t>
    </r>
  </si>
  <si>
    <t xml:space="preserve">E3（年齢夫）が75歳ならI66（世帯別平等割額(1世帯））にE25（国保軽減率）と(12-D58)（夫誕生月前の月数）を12で割った値を掛けた値</t>
  </si>
  <si>
    <t xml:space="preserve">E34～AS34</t>
  </si>
  <si>
    <r>
      <rPr>
        <sz val="12"/>
        <rFont val="UD デジタル 教科書体 N-R"/>
        <family val="1"/>
        <charset val="128"/>
      </rPr>
      <t xml:space="preserve">E34=ROUNDDOWN(IF(AND(</t>
    </r>
    <r>
      <rPr>
        <sz val="12"/>
        <color rgb="FF0000FF"/>
        <rFont val="UD デジタル 教科書体 N-R"/>
        <family val="1"/>
        <charset val="128"/>
      </rPr>
      <t xml:space="preserve">E4</t>
    </r>
    <r>
      <rPr>
        <sz val="12"/>
        <rFont val="UD デジタル 教科書体 N-R"/>
        <family val="1"/>
        <charset val="128"/>
      </rPr>
      <t xml:space="preserve">&lt;=74,</t>
    </r>
    <r>
      <rPr>
        <sz val="12"/>
        <color rgb="FF0000FF"/>
        <rFont val="UD デジタル 教科書体 N-R"/>
        <family val="1"/>
        <charset val="128"/>
      </rPr>
      <t xml:space="preserve">E4</t>
    </r>
    <r>
      <rPr>
        <sz val="12"/>
        <rFont val="UD デジタル 教科書体 N-R"/>
        <family val="1"/>
        <charset val="128"/>
      </rPr>
      <t xml:space="preserve">&lt;&gt;0),</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E4</t>
    </r>
    <r>
      <rPr>
        <sz val="12"/>
        <rFont val="UD デジタル 教科書体 N-R"/>
        <family val="1"/>
        <charset val="128"/>
      </rPr>
      <t xml:space="preserve">=75,</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$D$59</t>
    </r>
    <r>
      <rPr>
        <sz val="12"/>
        <rFont val="UD デジタル 教科書体 N-R"/>
        <family val="1"/>
        <charset val="128"/>
      </rPr>
      <t xml:space="preserve">)/12,0)),-1)</t>
    </r>
  </si>
  <si>
    <r>
      <rPr>
        <sz val="12"/>
        <rFont val="UD デジタル 教科書体 N-R"/>
        <family val="1"/>
        <charset val="128"/>
      </rPr>
      <t xml:space="preserve">IF③=IF(</t>
    </r>
    <r>
      <rPr>
        <sz val="12"/>
        <color rgb="FF0000FF"/>
        <rFont val="UD デジタル 教科書体 N-R"/>
        <family val="1"/>
        <charset val="128"/>
      </rPr>
      <t xml:space="preserve">E4</t>
    </r>
    <r>
      <rPr>
        <sz val="12"/>
        <rFont val="UD デジタル 教科書体 N-R"/>
        <family val="1"/>
        <charset val="128"/>
      </rPr>
      <t xml:space="preserve">=75,</t>
    </r>
    <r>
      <rPr>
        <sz val="12"/>
        <color rgb="FFFF00FF"/>
        <rFont val="UD デジタル 教科書体 N-R"/>
        <family val="1"/>
        <charset val="128"/>
      </rPr>
      <t xml:space="preserve">$I$66</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*(12-</t>
    </r>
    <r>
      <rPr>
        <sz val="12"/>
        <color rgb="FF808000"/>
        <rFont val="UD デジタル 教科書体 N-R"/>
        <family val="1"/>
        <charset val="128"/>
      </rPr>
      <t xml:space="preserve">$D$59</t>
    </r>
    <r>
      <rPr>
        <sz val="12"/>
        <rFont val="UD デジタル 教科書体 N-R"/>
        <family val="1"/>
        <charset val="128"/>
      </rPr>
      <t xml:space="preserve">)/12,0)</t>
    </r>
  </si>
  <si>
    <t xml:space="preserve">E4（年齢妻）が75歳ならI66（世帯別平等割額(1世帯））にE25（国保軽減率）と(12-D59)（妻誕生月前の月数）を12で割った値を掛けた値</t>
  </si>
  <si>
    <t xml:space="preserve">E35～AS35</t>
  </si>
  <si>
    <t xml:space="preserve">国保後期高齢者支援分保険料計 </t>
  </si>
  <si>
    <r>
      <rPr>
        <sz val="12"/>
        <rFont val="UD デジタル 教科書体 N-R"/>
        <family val="1"/>
        <charset val="1"/>
      </rPr>
      <t xml:space="preserve">E35</t>
    </r>
    <r>
      <rPr>
        <sz val="12"/>
        <rFont val="UD デジタル 教科書体 N-R"/>
        <family val="1"/>
        <charset val="128"/>
      </rPr>
      <t xml:space="preserve">=SUM(E31:E34)</t>
    </r>
  </si>
  <si>
    <t xml:space="preserve">SUM(E31:E34)</t>
  </si>
  <si>
    <t xml:space="preserve">E31からE34までを足した値</t>
  </si>
  <si>
    <t xml:space="preserve">E36～AS36</t>
  </si>
  <si>
    <r>
      <rPr>
        <sz val="12"/>
        <rFont val="UD デジタル 教科書体 N-R"/>
        <family val="1"/>
        <charset val="1"/>
      </rPr>
      <t xml:space="preserve">E36</t>
    </r>
    <r>
      <rPr>
        <sz val="12"/>
        <rFont val="UD デジタル 教科書体 N-R"/>
        <family val="1"/>
        <charset val="128"/>
      </rPr>
      <t xml:space="preserve">=ROUNDDOWN(IF(AND(</t>
    </r>
    <r>
      <rPr>
        <sz val="12"/>
        <color rgb="FF0000FF"/>
        <rFont val="UD デジタル 教科書体 N-R"/>
        <family val="1"/>
        <charset val="128"/>
      </rPr>
      <t xml:space="preserve">E3</t>
    </r>
    <r>
      <rPr>
        <sz val="12"/>
        <rFont val="UD デジタル 教科書体 N-R"/>
        <family val="1"/>
        <charset val="128"/>
      </rPr>
      <t xml:space="preserve">&lt;=64,</t>
    </r>
    <r>
      <rPr>
        <sz val="12"/>
        <color rgb="FFFF0000"/>
        <rFont val="UD デジタル 教科書体 N-R"/>
        <family val="1"/>
        <charset val="128"/>
      </rPr>
      <t xml:space="preserve">E4</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&gt;=41,</t>
    </r>
    <r>
      <rPr>
        <sz val="12"/>
        <color rgb="FFFF0000"/>
        <rFont val="UD デジタル 教科書体 N-R"/>
        <family val="1"/>
        <charset val="128"/>
      </rPr>
      <t xml:space="preserve">E4</t>
    </r>
    <r>
      <rPr>
        <sz val="12"/>
        <rFont val="UD デジタル 教科書体 N-R"/>
        <family val="1"/>
        <charset val="128"/>
      </rPr>
      <t xml:space="preserve">&gt;=41),(</t>
    </r>
    <r>
      <rPr>
        <sz val="12"/>
        <color rgb="FF000080"/>
        <rFont val="UD デジタル 教科書体 N-R"/>
        <family val="1"/>
        <charset val="128"/>
      </rPr>
      <t xml:space="preserve">D21</t>
    </r>
    <r>
      <rPr>
        <sz val="12"/>
        <rFont val="UD デジタル 教科書体 N-R"/>
        <family val="1"/>
        <charset val="128"/>
      </rPr>
      <t xml:space="preserve">+</t>
    </r>
    <r>
      <rPr>
        <sz val="12"/>
        <color rgb="FF800000"/>
        <rFont val="UD デジタル 教科書体 N-R"/>
        <family val="1"/>
        <charset val="128"/>
      </rPr>
      <t xml:space="preserve">D22</t>
    </r>
    <r>
      <rPr>
        <sz val="12"/>
        <rFont val="UD デジタル 教科書体 N-R"/>
        <family val="1"/>
        <charset val="128"/>
      </rPr>
      <t xml:space="preserve">)*</t>
    </r>
    <r>
      <rPr>
        <sz val="12"/>
        <color rgb="FF800080"/>
        <rFont val="UD デジタル 教科書体 N-R"/>
        <family val="1"/>
        <charset val="128"/>
      </rPr>
      <t xml:space="preserve">$G$69</t>
    </r>
    <r>
      <rPr>
        <sz val="12"/>
        <rFont val="UD デジタル 教科書体 N-R"/>
        <family val="1"/>
        <charset val="128"/>
      </rPr>
      <t xml:space="preserve">,IF(OR(</t>
    </r>
    <r>
      <rPr>
        <sz val="12"/>
        <color rgb="FF0000FF"/>
        <rFont val="UD デジタル 教科書体 N-R"/>
        <family val="1"/>
        <charset val="128"/>
      </rPr>
      <t xml:space="preserve">E3</t>
    </r>
    <r>
      <rPr>
        <sz val="12"/>
        <rFont val="UD デジタル 教科書体 N-R"/>
        <family val="1"/>
        <charset val="128"/>
      </rPr>
      <t xml:space="preserve">&gt;=66,</t>
    </r>
    <r>
      <rPr>
        <sz val="12"/>
        <color rgb="FF0000FF"/>
        <rFont val="UD デジタル 教科書体 N-R"/>
        <family val="1"/>
        <charset val="128"/>
      </rPr>
      <t xml:space="preserve">E3</t>
    </r>
    <r>
      <rPr>
        <sz val="12"/>
        <rFont val="UD デジタル 教科書体 N-R"/>
        <family val="1"/>
        <charset val="128"/>
      </rPr>
      <t xml:space="preserve">=0),IF(</t>
    </r>
    <r>
      <rPr>
        <sz val="12"/>
        <color rgb="FFFF0000"/>
        <rFont val="UD デジタル 教科書体 N-R"/>
        <family val="1"/>
        <charset val="128"/>
      </rPr>
      <t xml:space="preserve">E4</t>
    </r>
    <r>
      <rPr>
        <sz val="12"/>
        <rFont val="UD デジタル 教科書体 N-R"/>
        <family val="1"/>
        <charset val="128"/>
      </rPr>
      <t xml:space="preserve">=0,0,</t>
    </r>
    <r>
      <rPr>
        <sz val="12"/>
        <color rgb="FF800000"/>
        <rFont val="UD デジタル 教科書体 N-R"/>
        <family val="1"/>
        <charset val="128"/>
      </rPr>
      <t xml:space="preserve">D22</t>
    </r>
    <r>
      <rPr>
        <sz val="12"/>
        <rFont val="UD デジタル 教科書体 N-R"/>
        <family val="1"/>
        <charset val="128"/>
      </rPr>
      <t xml:space="preserve">*</t>
    </r>
    <r>
      <rPr>
        <sz val="12"/>
        <color rgb="FF800080"/>
        <rFont val="UD デジタル 教科書体 N-R"/>
        <family val="1"/>
        <charset val="128"/>
      </rPr>
      <t xml:space="preserve">$G$69</t>
    </r>
    <r>
      <rPr>
        <sz val="12"/>
        <rFont val="UD デジタル 教科書体 N-R"/>
        <family val="1"/>
        <charset val="128"/>
      </rPr>
      <t xml:space="preserve">*IF(</t>
    </r>
    <r>
      <rPr>
        <sz val="12"/>
        <color rgb="FFFF0000"/>
        <rFont val="UD デジタル 教科書体 N-R"/>
        <family val="1"/>
        <charset val="128"/>
      </rPr>
      <t xml:space="preserve">E4</t>
    </r>
    <r>
      <rPr>
        <sz val="12"/>
        <rFont val="UD デジタル 教科書体 N-R"/>
        <family val="1"/>
        <charset val="128"/>
      </rPr>
      <t xml:space="preserve">=40,</t>
    </r>
    <r>
      <rPr>
        <sz val="12"/>
        <color rgb="FF800000"/>
        <rFont val="UD デジタル 教科書体 N-R"/>
        <family val="1"/>
        <charset val="128"/>
      </rPr>
      <t xml:space="preserve">$D$59</t>
    </r>
    <r>
      <rPr>
        <sz val="12"/>
        <rFont val="UD デジタル 教科書体 N-R"/>
        <family val="1"/>
        <charset val="128"/>
      </rPr>
      <t xml:space="preserve">/12,(IF(</t>
    </r>
    <r>
      <rPr>
        <sz val="12"/>
        <color rgb="FFFF0000"/>
        <rFont val="UD デジタル 教科書体 N-R"/>
        <family val="1"/>
        <charset val="128"/>
      </rPr>
      <t xml:space="preserve">E4</t>
    </r>
    <r>
      <rPr>
        <sz val="12"/>
        <rFont val="UD デジタル 教科書体 N-R"/>
        <family val="1"/>
        <charset val="128"/>
      </rPr>
      <t xml:space="preserve">=65,(12-</t>
    </r>
    <r>
      <rPr>
        <sz val="12"/>
        <color rgb="FF800000"/>
        <rFont val="UD デジタル 教科書体 N-R"/>
        <family val="1"/>
        <charset val="128"/>
      </rPr>
      <t xml:space="preserve">$D$59</t>
    </r>
    <r>
      <rPr>
        <sz val="12"/>
        <rFont val="UD デジタル 教科書体 N-R"/>
        <family val="1"/>
        <charset val="128"/>
      </rPr>
      <t xml:space="preserve">)/12,1)))),</t>
    </r>
    <r>
      <rPr>
        <sz val="12"/>
        <color rgb="FF000080"/>
        <rFont val="UD デジタル 教科書体 N-R"/>
        <family val="1"/>
        <charset val="128"/>
      </rPr>
      <t xml:space="preserve">D21</t>
    </r>
    <r>
      <rPr>
        <sz val="12"/>
        <rFont val="UD デジタル 教科書体 N-R"/>
        <family val="1"/>
        <charset val="128"/>
      </rPr>
      <t xml:space="preserve">*</t>
    </r>
    <r>
      <rPr>
        <sz val="12"/>
        <color rgb="FF800080"/>
        <rFont val="UD デジタル 教科書体 N-R"/>
        <family val="1"/>
        <charset val="128"/>
      </rPr>
      <t xml:space="preserve">$G$69</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=40,</t>
    </r>
    <r>
      <rPr>
        <sz val="12"/>
        <color rgb="FF008000"/>
        <rFont val="UD デジタル 教科書体 N-R"/>
        <family val="1"/>
        <charset val="128"/>
      </rPr>
      <t xml:space="preserve">$D$58</t>
    </r>
    <r>
      <rPr>
        <sz val="12"/>
        <rFont val="UD デジタル 教科書体 N-R"/>
        <family val="1"/>
        <charset val="128"/>
      </rPr>
      <t xml:space="preserve">/12,(IF(</t>
    </r>
    <r>
      <rPr>
        <sz val="12"/>
        <color rgb="FF0000FF"/>
        <rFont val="UD デジタル 教科書体 N-R"/>
        <family val="1"/>
        <charset val="128"/>
      </rPr>
      <t xml:space="preserve">E3</t>
    </r>
    <r>
      <rPr>
        <sz val="12"/>
        <rFont val="UD デジタル 教科書体 N-R"/>
        <family val="1"/>
        <charset val="128"/>
      </rPr>
      <t xml:space="preserve">=65,(12-</t>
    </r>
    <r>
      <rPr>
        <sz val="12"/>
        <color rgb="FF008000"/>
        <rFont val="UD デジタル 教科書体 N-R"/>
        <family val="1"/>
        <charset val="128"/>
      </rPr>
      <t xml:space="preserve">$D$58</t>
    </r>
    <r>
      <rPr>
        <sz val="12"/>
        <rFont val="UD デジタル 教科書体 N-R"/>
        <family val="1"/>
        <charset val="128"/>
      </rPr>
      <t xml:space="preserve">)/12,1))))),-1)</t>
    </r>
  </si>
  <si>
    <r>
      <rPr>
        <sz val="12"/>
        <rFont val="UD デジタル 教科書体 N-R"/>
        <family val="1"/>
        <charset val="128"/>
      </rPr>
      <t xml:space="preserve">IF①=IF(AND②,(</t>
    </r>
    <r>
      <rPr>
        <sz val="12"/>
        <color rgb="FF000080"/>
        <rFont val="UD デジタル 教科書体 N-R"/>
        <family val="1"/>
        <charset val="128"/>
      </rPr>
      <t xml:space="preserve">D21</t>
    </r>
    <r>
      <rPr>
        <sz val="12"/>
        <rFont val="UD デジタル 教科書体 N-R"/>
        <family val="1"/>
        <charset val="128"/>
      </rPr>
      <t xml:space="preserve">+</t>
    </r>
    <r>
      <rPr>
        <sz val="12"/>
        <color rgb="FF800000"/>
        <rFont val="UD デジタル 教科書体 N-R"/>
        <family val="1"/>
        <charset val="128"/>
      </rPr>
      <t xml:space="preserve">D22</t>
    </r>
    <r>
      <rPr>
        <sz val="12"/>
        <rFont val="UD デジタル 教科書体 N-R"/>
        <family val="1"/>
        <charset val="128"/>
      </rPr>
      <t xml:space="preserve">)*</t>
    </r>
    <r>
      <rPr>
        <sz val="12"/>
        <color rgb="FF800080"/>
        <rFont val="UD デジタル 教科書体 N-R"/>
        <family val="1"/>
        <charset val="128"/>
      </rPr>
      <t xml:space="preserve">$G$69</t>
    </r>
    <r>
      <rPr>
        <sz val="12"/>
        <rFont val="UD デジタル 教科書体 N-R"/>
        <family val="1"/>
        <charset val="128"/>
      </rPr>
      <t xml:space="preserve">,IF③)</t>
    </r>
  </si>
  <si>
    <t xml:space="preserve">D21（前年基準総所得金額夫）とD22（前年基準総所得金額妻）を足した値にG69（所得割率）を掛けた値</t>
  </si>
  <si>
    <r>
      <rPr>
        <sz val="12"/>
        <rFont val="UD デジタル 教科書体 N-R"/>
        <family val="1"/>
        <charset val="128"/>
      </rPr>
      <t xml:space="preserve">AND②=AND(</t>
    </r>
    <r>
      <rPr>
        <sz val="12"/>
        <color rgb="FF0000FF"/>
        <rFont val="UD デジタル 教科書体 N-R"/>
        <family val="1"/>
        <charset val="128"/>
      </rPr>
      <t xml:space="preserve">E3</t>
    </r>
    <r>
      <rPr>
        <sz val="12"/>
        <rFont val="UD デジタル 教科書体 N-R"/>
        <family val="1"/>
        <charset val="128"/>
      </rPr>
      <t xml:space="preserve">&lt;=64,</t>
    </r>
    <r>
      <rPr>
        <sz val="12"/>
        <color rgb="FFFF0000"/>
        <rFont val="UD デジタル 教科書体 N-R"/>
        <family val="1"/>
        <charset val="128"/>
      </rPr>
      <t xml:space="preserve">E4</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&gt;=41,</t>
    </r>
    <r>
      <rPr>
        <sz val="12"/>
        <color rgb="FFFF0000"/>
        <rFont val="UD デジタル 教科書体 N-R"/>
        <family val="1"/>
        <charset val="128"/>
      </rPr>
      <t xml:space="preserve">E4</t>
    </r>
    <r>
      <rPr>
        <sz val="12"/>
        <rFont val="UD デジタル 教科書体 N-R"/>
        <family val="1"/>
        <charset val="128"/>
      </rPr>
      <t xml:space="preserve">&gt;=41)</t>
    </r>
  </si>
  <si>
    <t xml:space="preserve">E3（年齢夫）、E4（年齢妻）がともに64歳以下で、かつ41歳以上</t>
  </si>
  <si>
    <t xml:space="preserve">IF③=IF(OR④,IF⑤,D21*$G$69IF⑥)</t>
  </si>
  <si>
    <t xml:space="preserve">さらにIF⑤で判定を行う</t>
  </si>
  <si>
    <r>
      <rPr>
        <sz val="12"/>
        <rFont val="UD デジタル 教科書体 N-R"/>
        <family val="1"/>
        <charset val="128"/>
      </rPr>
      <t xml:space="preserve">D21（前年基準総所得金額夫）に</t>
    </r>
    <r>
      <rPr>
        <sz val="12"/>
        <rFont val="UD デジタル 教科書体 N-R"/>
        <family val="1"/>
        <charset val="1"/>
      </rPr>
      <t xml:space="preserve">G69（所得割率）を掛けた値にIF⑥の値を掛ける</t>
    </r>
  </si>
  <si>
    <r>
      <rPr>
        <sz val="12"/>
        <rFont val="UD デジタル 教科書体 N-R"/>
        <family val="1"/>
        <charset val="128"/>
      </rPr>
      <t xml:space="preserve">OR④=OR(</t>
    </r>
    <r>
      <rPr>
        <sz val="12"/>
        <color rgb="FF0000FF"/>
        <rFont val="UD デジタル 教科書体 N-R"/>
        <family val="1"/>
        <charset val="128"/>
      </rPr>
      <t xml:space="preserve">E3</t>
    </r>
    <r>
      <rPr>
        <sz val="12"/>
        <rFont val="UD デジタル 教科書体 N-R"/>
        <family val="1"/>
        <charset val="128"/>
      </rPr>
      <t xml:space="preserve">&gt;=66,</t>
    </r>
    <r>
      <rPr>
        <sz val="12"/>
        <color rgb="FF0000FF"/>
        <rFont val="UD デジタル 教科書体 N-R"/>
        <family val="1"/>
        <charset val="128"/>
      </rPr>
      <t xml:space="preserve">E3</t>
    </r>
    <r>
      <rPr>
        <sz val="12"/>
        <rFont val="UD デジタル 教科書体 N-R"/>
        <family val="1"/>
        <charset val="128"/>
      </rPr>
      <t xml:space="preserve">=0)</t>
    </r>
  </si>
  <si>
    <t xml:space="preserve">E3（年齢夫）が66歳以上か0</t>
  </si>
  <si>
    <r>
      <rPr>
        <sz val="12"/>
        <rFont val="UD デジタル 教科書体 N-R"/>
        <family val="1"/>
        <charset val="128"/>
      </rPr>
      <t xml:space="preserve">IF⑤=IF(</t>
    </r>
    <r>
      <rPr>
        <sz val="12"/>
        <color rgb="FFFF0000"/>
        <rFont val="UD デジタル 教科書体 N-R"/>
        <family val="1"/>
        <charset val="128"/>
      </rPr>
      <t xml:space="preserve">E4</t>
    </r>
    <r>
      <rPr>
        <sz val="12"/>
        <rFont val="UD デジタル 教科書体 N-R"/>
        <family val="1"/>
        <charset val="128"/>
      </rPr>
      <t xml:space="preserve">=0,0,</t>
    </r>
    <r>
      <rPr>
        <sz val="12"/>
        <color rgb="FF800000"/>
        <rFont val="UD デジタル 教科書体 N-R"/>
        <family val="1"/>
        <charset val="128"/>
      </rPr>
      <t xml:space="preserve">D22</t>
    </r>
    <r>
      <rPr>
        <sz val="12"/>
        <rFont val="UD デジタル 教科書体 N-R"/>
        <family val="1"/>
        <charset val="128"/>
      </rPr>
      <t xml:space="preserve">*</t>
    </r>
    <r>
      <rPr>
        <sz val="12"/>
        <color rgb="FF800080"/>
        <rFont val="UD デジタル 教科書体 N-R"/>
        <family val="1"/>
        <charset val="128"/>
      </rPr>
      <t xml:space="preserve">$G$69</t>
    </r>
    <r>
      <rPr>
        <sz val="12"/>
        <rFont val="UD デジタル 教科書体 N-R"/>
        <family val="1"/>
        <charset val="128"/>
      </rPr>
      <t xml:space="preserve">*IF⑦)</t>
    </r>
  </si>
  <si>
    <t xml:space="preserve">E4（年齢妻）が0なら0</t>
  </si>
  <si>
    <r>
      <rPr>
        <sz val="12"/>
        <rFont val="UD デジタル 教科書体 N-R"/>
        <family val="1"/>
        <charset val="128"/>
      </rPr>
      <t xml:space="preserve">D22（前年基準総所得金額妻）に</t>
    </r>
    <r>
      <rPr>
        <sz val="12"/>
        <rFont val="UD デジタル 教科書体 N-R"/>
        <family val="1"/>
        <charset val="1"/>
      </rPr>
      <t xml:space="preserve">G69（所得割率）を掛けた値にIF⑦の値を掛ける</t>
    </r>
  </si>
  <si>
    <r>
      <rPr>
        <sz val="12"/>
        <rFont val="UD デジタル 教科書体 N-R"/>
        <family val="1"/>
        <charset val="128"/>
      </rPr>
      <t xml:space="preserve">IF⑦=IF(</t>
    </r>
    <r>
      <rPr>
        <sz val="12"/>
        <color rgb="FFFF0000"/>
        <rFont val="UD デジタル 教科書体 N-R"/>
        <family val="1"/>
        <charset val="128"/>
      </rPr>
      <t xml:space="preserve">E4</t>
    </r>
    <r>
      <rPr>
        <sz val="12"/>
        <rFont val="UD デジタル 教科書体 N-R"/>
        <family val="1"/>
        <charset val="128"/>
      </rPr>
      <t xml:space="preserve">=40,</t>
    </r>
    <r>
      <rPr>
        <sz val="12"/>
        <color rgb="FF800000"/>
        <rFont val="UD デジタル 教科書体 N-R"/>
        <family val="1"/>
        <charset val="128"/>
      </rPr>
      <t xml:space="preserve">$D$59</t>
    </r>
    <r>
      <rPr>
        <sz val="12"/>
        <rFont val="UD デジタル 教科書体 N-R"/>
        <family val="1"/>
        <charset val="128"/>
      </rPr>
      <t xml:space="preserve">/12,IF⑧)</t>
    </r>
  </si>
  <si>
    <t xml:space="preserve">E4（年齢妻）が40歳ならD59（妻誕生月以後の月数）を12で割った値</t>
  </si>
  <si>
    <t xml:space="preserve">さらにIF⑧で判定を行う</t>
  </si>
  <si>
    <r>
      <rPr>
        <sz val="12"/>
        <rFont val="UD デジタル 教科書体 N-R"/>
        <family val="1"/>
        <charset val="128"/>
      </rPr>
      <t xml:space="preserve">IF⑧=IF(</t>
    </r>
    <r>
      <rPr>
        <sz val="12"/>
        <color rgb="FFFF0000"/>
        <rFont val="UD デジタル 教科書体 N-R"/>
        <family val="1"/>
        <charset val="128"/>
      </rPr>
      <t xml:space="preserve">E4</t>
    </r>
    <r>
      <rPr>
        <sz val="12"/>
        <rFont val="UD デジタル 教科書体 N-R"/>
        <family val="1"/>
        <charset val="128"/>
      </rPr>
      <t xml:space="preserve">=65,(12-</t>
    </r>
    <r>
      <rPr>
        <sz val="12"/>
        <color rgb="FF800000"/>
        <rFont val="UD デジタル 教科書体 N-R"/>
        <family val="1"/>
        <charset val="128"/>
      </rPr>
      <t xml:space="preserve">$D$59</t>
    </r>
    <r>
      <rPr>
        <sz val="12"/>
        <rFont val="UD デジタル 教科書体 N-R"/>
        <family val="1"/>
        <charset val="128"/>
      </rPr>
      <t xml:space="preserve">)/12,1)</t>
    </r>
  </si>
  <si>
    <t xml:space="preserve">E4（年齢妻）が65歳なら(12-D59)（妻誕生月前の月数）を12で割った値</t>
  </si>
  <si>
    <r>
      <rPr>
        <sz val="12"/>
        <rFont val="UD デジタル 教科書体 N-R"/>
        <family val="1"/>
        <charset val="128"/>
      </rPr>
      <t xml:space="preserve">IF⑥=IF(</t>
    </r>
    <r>
      <rPr>
        <sz val="12"/>
        <color rgb="FF0000FF"/>
        <rFont val="UD デジタル 教科書体 N-R"/>
        <family val="1"/>
        <charset val="128"/>
      </rPr>
      <t xml:space="preserve">E3</t>
    </r>
    <r>
      <rPr>
        <sz val="12"/>
        <rFont val="UD デジタル 教科書体 N-R"/>
        <family val="1"/>
        <charset val="128"/>
      </rPr>
      <t xml:space="preserve">=40,</t>
    </r>
    <r>
      <rPr>
        <sz val="12"/>
        <color rgb="FF008000"/>
        <rFont val="UD デジタル 教科書体 N-R"/>
        <family val="1"/>
        <charset val="128"/>
      </rPr>
      <t xml:space="preserve">$D$58</t>
    </r>
    <r>
      <rPr>
        <sz val="12"/>
        <rFont val="UD デジタル 教科書体 N-R"/>
        <family val="1"/>
        <charset val="128"/>
      </rPr>
      <t xml:space="preserve">/12,IF⑨)</t>
    </r>
  </si>
  <si>
    <t xml:space="preserve">E3（年齢夫）が40歳ならD58（夫誕生月以後の月数）を12で割った値</t>
  </si>
  <si>
    <t xml:space="preserve">さらにIF⑨で判定を行う</t>
  </si>
  <si>
    <r>
      <rPr>
        <sz val="12"/>
        <rFont val="UD デジタル 教科書体 N-R"/>
        <family val="1"/>
        <charset val="128"/>
      </rPr>
      <t xml:space="preserve">IF⑨=IF(</t>
    </r>
    <r>
      <rPr>
        <sz val="12"/>
        <color rgb="FF0000FF"/>
        <rFont val="UD デジタル 教科書体 N-R"/>
        <family val="1"/>
        <charset val="128"/>
      </rPr>
      <t xml:space="preserve">E3</t>
    </r>
    <r>
      <rPr>
        <sz val="12"/>
        <rFont val="UD デジタル 教科書体 N-R"/>
        <family val="1"/>
        <charset val="128"/>
      </rPr>
      <t xml:space="preserve">=65,(12-</t>
    </r>
    <r>
      <rPr>
        <sz val="12"/>
        <color rgb="FF008000"/>
        <rFont val="UD デジタル 教科書体 N-R"/>
        <family val="1"/>
        <charset val="128"/>
      </rPr>
      <t xml:space="preserve">$D$58</t>
    </r>
    <r>
      <rPr>
        <sz val="12"/>
        <rFont val="UD デジタル 教科書体 N-R"/>
        <family val="1"/>
        <charset val="128"/>
      </rPr>
      <t xml:space="preserve">)/12,1)</t>
    </r>
  </si>
  <si>
    <t xml:space="preserve">E3（年齢夫）が65歳なら(12-D58)（夫誕生月前の月数）を12で割った値</t>
  </si>
  <si>
    <t xml:space="preserve">E37～AS37</t>
  </si>
  <si>
    <r>
      <rPr>
        <sz val="12"/>
        <rFont val="UD デジタル 教科書体 N-R"/>
        <family val="1"/>
        <charset val="1"/>
      </rPr>
      <t xml:space="preserve">E37</t>
    </r>
    <r>
      <rPr>
        <sz val="12"/>
        <rFont val="UD デジタル 教科書体 N-R"/>
        <family val="1"/>
        <charset val="128"/>
      </rPr>
      <t xml:space="preserve">=IF(OR(AND(</t>
    </r>
    <r>
      <rPr>
        <sz val="12"/>
        <color rgb="FF0000FF"/>
        <rFont val="UD デジタル 教科書体 N-R"/>
        <family val="1"/>
        <charset val="128"/>
      </rPr>
      <t xml:space="preserve">E3</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&gt;=41),AND(</t>
    </r>
    <r>
      <rPr>
        <sz val="12"/>
        <color rgb="FFFF00FF"/>
        <rFont val="UD デジタル 教科書体 N-R"/>
        <family val="1"/>
        <charset val="128"/>
      </rPr>
      <t xml:space="preserve">E4</t>
    </r>
    <r>
      <rPr>
        <sz val="12"/>
        <rFont val="UD デジタル 教科書体 N-R"/>
        <family val="1"/>
        <charset val="128"/>
      </rPr>
      <t xml:space="preserve">&lt;=64,</t>
    </r>
    <r>
      <rPr>
        <sz val="12"/>
        <color rgb="FFFF00FF"/>
        <rFont val="UD デジタル 教科書体 N-R"/>
        <family val="1"/>
        <charset val="128"/>
      </rPr>
      <t xml:space="preserve">E4</t>
    </r>
    <r>
      <rPr>
        <sz val="12"/>
        <rFont val="UD デジタル 教科書体 N-R"/>
        <family val="1"/>
        <charset val="128"/>
      </rPr>
      <t xml:space="preserve">&gt;=41)),</t>
    </r>
    <r>
      <rPr>
        <sz val="12"/>
        <color rgb="FF000080"/>
        <rFont val="UD デジタル 教科書体 N-R"/>
        <family val="1"/>
        <charset val="128"/>
      </rPr>
      <t xml:space="preserve">$L$69</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t>
    </r>
    <r>
      <rPr>
        <sz val="12"/>
        <color rgb="FF000080"/>
        <rFont val="UD デジタル 教科書体 N-R"/>
        <family val="1"/>
        <charset val="128"/>
      </rPr>
      <t xml:space="preserve">$L$69</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=40,</t>
    </r>
    <r>
      <rPr>
        <sz val="12"/>
        <color rgb="FFFF0000"/>
        <rFont val="UD デジタル 教科書体 N-R"/>
        <family val="1"/>
        <charset val="128"/>
      </rPr>
      <t xml:space="preserve">$D$58</t>
    </r>
    <r>
      <rPr>
        <sz val="12"/>
        <rFont val="UD デジタル 教科書体 N-R"/>
        <family val="1"/>
        <charset val="128"/>
      </rPr>
      <t xml:space="preserve">/12,IF(</t>
    </r>
    <r>
      <rPr>
        <sz val="12"/>
        <color rgb="FFFF00FF"/>
        <rFont val="UD デジタル 教科書体 N-R"/>
        <family val="1"/>
        <charset val="128"/>
      </rPr>
      <t xml:space="preserve">E4</t>
    </r>
    <r>
      <rPr>
        <sz val="12"/>
        <rFont val="UD デジタル 教科書体 N-R"/>
        <family val="1"/>
        <charset val="128"/>
      </rPr>
      <t xml:space="preserve">=40,</t>
    </r>
    <r>
      <rPr>
        <sz val="12"/>
        <color rgb="FF008000"/>
        <rFont val="UD デジタル 教科書体 N-R"/>
        <family val="1"/>
        <charset val="128"/>
      </rPr>
      <t xml:space="preserve">$D$59</t>
    </r>
    <r>
      <rPr>
        <sz val="12"/>
        <rFont val="UD デジタル 教科書体 N-R"/>
        <family val="1"/>
        <charset val="128"/>
      </rPr>
      <t xml:space="preserve">/12,IF(</t>
    </r>
    <r>
      <rPr>
        <sz val="12"/>
        <color rgb="FF0000FF"/>
        <rFont val="UD デジタル 教科書体 N-R"/>
        <family val="1"/>
        <charset val="128"/>
      </rPr>
      <t xml:space="preserve">E3</t>
    </r>
    <r>
      <rPr>
        <sz val="12"/>
        <rFont val="UD デジタル 教科書体 N-R"/>
        <family val="1"/>
        <charset val="128"/>
      </rPr>
      <t xml:space="preserve">=65,(12-</t>
    </r>
    <r>
      <rPr>
        <sz val="12"/>
        <color rgb="FFFF0000"/>
        <rFont val="UD デジタル 教科書体 N-R"/>
        <family val="1"/>
        <charset val="128"/>
      </rPr>
      <t xml:space="preserve">$D$58</t>
    </r>
    <r>
      <rPr>
        <sz val="12"/>
        <rFont val="UD デジタル 教科書体 N-R"/>
        <family val="1"/>
        <charset val="128"/>
      </rPr>
      <t xml:space="preserve">)/12,IF(</t>
    </r>
    <r>
      <rPr>
        <sz val="12"/>
        <color rgb="FFFF00FF"/>
        <rFont val="UD デジタル 教科書体 N-R"/>
        <family val="1"/>
        <charset val="128"/>
      </rPr>
      <t xml:space="preserve">E4</t>
    </r>
    <r>
      <rPr>
        <sz val="12"/>
        <rFont val="UD デジタル 教科書体 N-R"/>
        <family val="1"/>
        <charset val="128"/>
      </rPr>
      <t xml:space="preserve">=65,(12-</t>
    </r>
    <r>
      <rPr>
        <sz val="12"/>
        <color rgb="FF008000"/>
        <rFont val="UD デジタル 教科書体 N-R"/>
        <family val="1"/>
        <charset val="128"/>
      </rPr>
      <t xml:space="preserve">$D$59</t>
    </r>
    <r>
      <rPr>
        <sz val="12"/>
        <rFont val="UD デジタル 教科書体 N-R"/>
        <family val="1"/>
        <charset val="128"/>
      </rPr>
      <t xml:space="preserve">)/12,0)))))</t>
    </r>
  </si>
  <si>
    <r>
      <rPr>
        <sz val="12"/>
        <rFont val="UD デジタル 教科書体 N-R"/>
        <family val="1"/>
        <charset val="128"/>
      </rPr>
      <t xml:space="preserve">IF①=IF(OR②,</t>
    </r>
    <r>
      <rPr>
        <sz val="12"/>
        <color rgb="FF000080"/>
        <rFont val="UD デジタル 教科書体 N-R"/>
        <family val="1"/>
        <charset val="128"/>
      </rPr>
      <t xml:space="preserve">$L$69</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t>
    </r>
    <r>
      <rPr>
        <sz val="12"/>
        <color rgb="FF000080"/>
        <rFont val="UD デジタル 教科書体 N-R"/>
        <family val="1"/>
        <charset val="128"/>
      </rPr>
      <t xml:space="preserve">$L$69</t>
    </r>
    <r>
      <rPr>
        <sz val="12"/>
        <rFont val="UD デジタル 教科書体 N-R"/>
        <family val="1"/>
        <charset val="128"/>
      </rPr>
      <t xml:space="preserve">*</t>
    </r>
    <r>
      <rPr>
        <sz val="12"/>
        <color rgb="FF800000"/>
        <rFont val="UD デジタル 教科書体 N-R"/>
        <family val="1"/>
        <charset val="128"/>
      </rPr>
      <t xml:space="preserve">E25</t>
    </r>
    <r>
      <rPr>
        <sz val="12"/>
        <rFont val="UD デジタル 教科書体 N-R"/>
        <family val="1"/>
        <charset val="128"/>
      </rPr>
      <t xml:space="preserve">*IF③)</t>
    </r>
  </si>
  <si>
    <t xml:space="preserve">L69（世帯別平等割額(1世帯））にE25（国保軽減率）を掛けた値</t>
  </si>
  <si>
    <t xml:space="preserve">L69（世帯別平等割額(1世帯））にE25（国保軽減率）を掛けた値に、さらにIF③の値を掛ける</t>
  </si>
  <si>
    <r>
      <rPr>
        <sz val="12"/>
        <rFont val="UD デジタル 教科書体 N-R"/>
        <family val="1"/>
        <charset val="128"/>
      </rPr>
      <t xml:space="preserve">AND④=AND(</t>
    </r>
    <r>
      <rPr>
        <sz val="12"/>
        <color rgb="FF0000FF"/>
        <rFont val="UD デジタル 教科書体 N-R"/>
        <family val="1"/>
        <charset val="128"/>
      </rPr>
      <t xml:space="preserve">E3</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&gt;=41)</t>
    </r>
  </si>
  <si>
    <t xml:space="preserve">E3（年齢夫）が64歳以下で、41歳以上</t>
  </si>
  <si>
    <r>
      <rPr>
        <sz val="12"/>
        <rFont val="UD デジタル 教科書体 N-R"/>
        <family val="1"/>
        <charset val="128"/>
      </rPr>
      <t xml:space="preserve">AND⑤=ANDAND(</t>
    </r>
    <r>
      <rPr>
        <sz val="12"/>
        <color rgb="FFFF00FF"/>
        <rFont val="UD デジタル 教科書体 N-R"/>
        <family val="1"/>
        <charset val="128"/>
      </rPr>
      <t xml:space="preserve">E4</t>
    </r>
    <r>
      <rPr>
        <sz val="12"/>
        <rFont val="UD デジタル 教科書体 N-R"/>
        <family val="1"/>
        <charset val="128"/>
      </rPr>
      <t xml:space="preserve">&lt;=64,</t>
    </r>
    <r>
      <rPr>
        <sz val="12"/>
        <color rgb="FFFF00FF"/>
        <rFont val="UD デジタル 教科書体 N-R"/>
        <family val="1"/>
        <charset val="128"/>
      </rPr>
      <t xml:space="preserve">E4</t>
    </r>
    <r>
      <rPr>
        <sz val="12"/>
        <rFont val="UD デジタル 教科書体 N-R"/>
        <family val="1"/>
        <charset val="128"/>
      </rPr>
      <t xml:space="preserve">&gt;=41)</t>
    </r>
  </si>
  <si>
    <t xml:space="preserve">E4（年齢妻）が64歳以下で、41歳以上</t>
  </si>
  <si>
    <r>
      <rPr>
        <sz val="12"/>
        <rFont val="UD デジタル 教科書体 N-R"/>
        <family val="1"/>
        <charset val="128"/>
      </rPr>
      <t xml:space="preserve">IF③=IF(</t>
    </r>
    <r>
      <rPr>
        <sz val="12"/>
        <color rgb="FF0000FF"/>
        <rFont val="UD デジタル 教科書体 N-R"/>
        <family val="1"/>
        <charset val="128"/>
      </rPr>
      <t xml:space="preserve">E3</t>
    </r>
    <r>
      <rPr>
        <sz val="12"/>
        <rFont val="UD デジタル 教科書体 N-R"/>
        <family val="1"/>
        <charset val="128"/>
      </rPr>
      <t xml:space="preserve">=40,</t>
    </r>
    <r>
      <rPr>
        <sz val="12"/>
        <color rgb="FFFF0000"/>
        <rFont val="UD デジタル 教科書体 N-R"/>
        <family val="1"/>
        <charset val="128"/>
      </rPr>
      <t xml:space="preserve">$D$58</t>
    </r>
    <r>
      <rPr>
        <sz val="12"/>
        <rFont val="UD デジタル 教科書体 N-R"/>
        <family val="1"/>
        <charset val="128"/>
      </rPr>
      <t xml:space="preserve">/12,IF⑥)</t>
    </r>
  </si>
  <si>
    <r>
      <rPr>
        <sz val="12"/>
        <rFont val="UD デジタル 教科書体 N-R"/>
        <family val="1"/>
        <charset val="128"/>
      </rPr>
      <t xml:space="preserve">IF⑥=IF(</t>
    </r>
    <r>
      <rPr>
        <sz val="12"/>
        <color rgb="FFFF00FF"/>
        <rFont val="UD デジタル 教科書体 N-R"/>
        <family val="1"/>
        <charset val="128"/>
      </rPr>
      <t xml:space="preserve">E4</t>
    </r>
    <r>
      <rPr>
        <sz val="12"/>
        <rFont val="UD デジタル 教科書体 N-R"/>
        <family val="1"/>
        <charset val="128"/>
      </rPr>
      <t xml:space="preserve">=40,</t>
    </r>
    <r>
      <rPr>
        <sz val="12"/>
        <color rgb="FF008000"/>
        <rFont val="UD デジタル 教科書体 N-R"/>
        <family val="1"/>
        <charset val="128"/>
      </rPr>
      <t xml:space="preserve">$D$59</t>
    </r>
    <r>
      <rPr>
        <sz val="12"/>
        <rFont val="UD デジタル 教科書体 N-R"/>
        <family val="1"/>
        <charset val="128"/>
      </rPr>
      <t xml:space="preserve">/12,IF⑦</t>
    </r>
  </si>
  <si>
    <t xml:space="preserve">さらにIF⑦で判定を行う</t>
  </si>
  <si>
    <r>
      <rPr>
        <sz val="12"/>
        <rFont val="UD デジタル 教科書体 N-R"/>
        <family val="1"/>
        <charset val="128"/>
      </rPr>
      <t xml:space="preserve">IF⑦=IF(</t>
    </r>
    <r>
      <rPr>
        <sz val="12"/>
        <color rgb="FF0000FF"/>
        <rFont val="UD デジタル 教科書体 N-R"/>
        <family val="1"/>
        <charset val="128"/>
      </rPr>
      <t xml:space="preserve">E3</t>
    </r>
    <r>
      <rPr>
        <sz val="12"/>
        <rFont val="UD デジタル 教科書体 N-R"/>
        <family val="1"/>
        <charset val="128"/>
      </rPr>
      <t xml:space="preserve">=65,(12-</t>
    </r>
    <r>
      <rPr>
        <sz val="12"/>
        <color rgb="FFFF0000"/>
        <rFont val="UD デジタル 教科書体 N-R"/>
        <family val="1"/>
        <charset val="128"/>
      </rPr>
      <t xml:space="preserve">$D$58</t>
    </r>
    <r>
      <rPr>
        <sz val="12"/>
        <rFont val="UD デジタル 教科書体 N-R"/>
        <family val="1"/>
        <charset val="128"/>
      </rPr>
      <t xml:space="preserve">)/12,IF⑧)</t>
    </r>
  </si>
  <si>
    <r>
      <rPr>
        <sz val="12"/>
        <rFont val="UD デジタル 教科書体 N-R"/>
        <family val="1"/>
        <charset val="128"/>
      </rPr>
      <t xml:space="preserve">IF⑧=IF(</t>
    </r>
    <r>
      <rPr>
        <sz val="12"/>
        <color rgb="FFFF00FF"/>
        <rFont val="UD デジタル 教科書体 N-R"/>
        <family val="1"/>
        <charset val="128"/>
      </rPr>
      <t xml:space="preserve">E4</t>
    </r>
    <r>
      <rPr>
        <sz val="12"/>
        <rFont val="UD デジタル 教科書体 N-R"/>
        <family val="1"/>
        <charset val="128"/>
      </rPr>
      <t xml:space="preserve">=65,(12-</t>
    </r>
    <r>
      <rPr>
        <sz val="12"/>
        <color rgb="FF008000"/>
        <rFont val="UD デジタル 教科書体 N-R"/>
        <family val="1"/>
        <charset val="128"/>
      </rPr>
      <t xml:space="preserve">$D$59</t>
    </r>
    <r>
      <rPr>
        <sz val="12"/>
        <rFont val="UD デジタル 教科書体 N-R"/>
        <family val="1"/>
        <charset val="128"/>
      </rPr>
      <t xml:space="preserve">)/12,0)</t>
    </r>
  </si>
  <si>
    <t xml:space="preserve">E38～AS38</t>
  </si>
  <si>
    <r>
      <rPr>
        <sz val="12"/>
        <rFont val="UD デジタル 教科書体 N-R"/>
        <family val="1"/>
        <charset val="128"/>
      </rPr>
      <t xml:space="preserve">E38=ROUNDDOWN(IF(AND(</t>
    </r>
    <r>
      <rPr>
        <sz val="12"/>
        <color rgb="FF0000FF"/>
        <rFont val="UD デジタル 教科書体 N-R"/>
        <family val="1"/>
        <charset val="128"/>
      </rPr>
      <t xml:space="preserve">E3</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&gt;=41),</t>
    </r>
    <r>
      <rPr>
        <sz val="12"/>
        <color rgb="FFFF00FF"/>
        <rFont val="UD デジタル 教科書体 N-R"/>
        <family val="1"/>
        <charset val="128"/>
      </rPr>
      <t xml:space="preserve">$I$69</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t>
    </r>
    <r>
      <rPr>
        <sz val="12"/>
        <color rgb="FFFF00FF"/>
        <rFont val="UD デジタル 教科書体 N-R"/>
        <family val="1"/>
        <charset val="128"/>
      </rPr>
      <t xml:space="preserve">$I$69</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=40,</t>
    </r>
    <r>
      <rPr>
        <sz val="12"/>
        <color rgb="FF808000"/>
        <rFont val="UD デジタル 教科書体 N-R"/>
        <family val="1"/>
        <charset val="128"/>
      </rPr>
      <t xml:space="preserve">$D$58</t>
    </r>
    <r>
      <rPr>
        <sz val="12"/>
        <rFont val="UD デジタル 教科書体 N-R"/>
        <family val="1"/>
        <charset val="128"/>
      </rPr>
      <t xml:space="preserve">/12,IF(</t>
    </r>
    <r>
      <rPr>
        <sz val="12"/>
        <color rgb="FF0000FF"/>
        <rFont val="UD デジタル 教科書体 N-R"/>
        <family val="1"/>
        <charset val="128"/>
      </rPr>
      <t xml:space="preserve">E3</t>
    </r>
    <r>
      <rPr>
        <sz val="12"/>
        <rFont val="UD デジタル 教科書体 N-R"/>
        <family val="1"/>
        <charset val="128"/>
      </rPr>
      <t xml:space="preserve">=65,(12-</t>
    </r>
    <r>
      <rPr>
        <sz val="12"/>
        <color rgb="FF808000"/>
        <rFont val="UD デジタル 教科書体 N-R"/>
        <family val="1"/>
        <charset val="128"/>
      </rPr>
      <t xml:space="preserve">$D$58</t>
    </r>
    <r>
      <rPr>
        <sz val="12"/>
        <rFont val="UD デジタル 教科書体 N-R"/>
        <family val="1"/>
        <charset val="128"/>
      </rPr>
      <t xml:space="preserve">)/12,0))),-1)</t>
    </r>
  </si>
  <si>
    <r>
      <rPr>
        <sz val="12"/>
        <rFont val="UD デジタル 教科書体 N-R"/>
        <family val="1"/>
        <charset val="128"/>
      </rPr>
      <t xml:space="preserve">IF①=IF(AND②,</t>
    </r>
    <r>
      <rPr>
        <sz val="12"/>
        <color rgb="FFFF00FF"/>
        <rFont val="UD デジタル 教科書体 N-R"/>
        <family val="1"/>
        <charset val="128"/>
      </rPr>
      <t xml:space="preserve">$I$69</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t>
    </r>
    <r>
      <rPr>
        <sz val="12"/>
        <color rgb="FFFF00FF"/>
        <rFont val="UD デジタル 教科書体 N-R"/>
        <family val="1"/>
        <charset val="128"/>
      </rPr>
      <t xml:space="preserve">$I$69</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*IF③)</t>
    </r>
  </si>
  <si>
    <r>
      <rPr>
        <sz val="12"/>
        <rFont val="UD デジタル 教科書体 N-R"/>
        <family val="1"/>
        <charset val="128"/>
      </rPr>
      <t xml:space="preserve">I69（被保険者均等割額）に</t>
    </r>
    <r>
      <rPr>
        <sz val="12"/>
        <rFont val="UD デジタル 教科書体 N-R"/>
        <family val="1"/>
        <charset val="1"/>
      </rPr>
      <t xml:space="preserve">E25（</t>
    </r>
    <r>
      <rPr>
        <sz val="12"/>
        <rFont val="UD デジタル 教科書体 N-R"/>
        <family val="1"/>
        <charset val="128"/>
      </rPr>
      <t xml:space="preserve">国保軽減率</t>
    </r>
    <r>
      <rPr>
        <sz val="12"/>
        <rFont val="UD デジタル 教科書体 N-R"/>
        <family val="1"/>
        <charset val="1"/>
      </rPr>
      <t xml:space="preserve">）を掛けた値</t>
    </r>
  </si>
  <si>
    <t xml:space="preserve">I69（被保険者均等割額）にE25（国保軽減率）を掛けた値に、さらにIF③の値を掛ける</t>
  </si>
  <si>
    <r>
      <rPr>
        <sz val="12"/>
        <rFont val="UD デジタル 教科書体 N-R"/>
        <family val="1"/>
        <charset val="128"/>
      </rPr>
      <t xml:space="preserve">AND②=AND(</t>
    </r>
    <r>
      <rPr>
        <sz val="12"/>
        <color rgb="FF0000FF"/>
        <rFont val="UD デジタル 教科書体 N-R"/>
        <family val="1"/>
        <charset val="128"/>
      </rPr>
      <t xml:space="preserve">E3</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&gt;=41)</t>
    </r>
  </si>
  <si>
    <r>
      <rPr>
        <sz val="12"/>
        <rFont val="UD デジタル 教科書体 N-R"/>
        <family val="1"/>
        <charset val="128"/>
      </rPr>
      <t xml:space="preserve">IF③=IF(</t>
    </r>
    <r>
      <rPr>
        <sz val="12"/>
        <color rgb="FF0000FF"/>
        <rFont val="UD デジタル 教科書体 N-R"/>
        <family val="1"/>
        <charset val="128"/>
      </rPr>
      <t xml:space="preserve">E3</t>
    </r>
    <r>
      <rPr>
        <sz val="12"/>
        <rFont val="UD デジタル 教科書体 N-R"/>
        <family val="1"/>
        <charset val="128"/>
      </rPr>
      <t xml:space="preserve">=40,</t>
    </r>
    <r>
      <rPr>
        <sz val="12"/>
        <color rgb="FF808000"/>
        <rFont val="UD デジタル 教科書体 N-R"/>
        <family val="1"/>
        <charset val="128"/>
      </rPr>
      <t xml:space="preserve">$D$58</t>
    </r>
    <r>
      <rPr>
        <sz val="12"/>
        <rFont val="UD デジタル 教科書体 N-R"/>
        <family val="1"/>
        <charset val="128"/>
      </rPr>
      <t xml:space="preserve">/12,IF④)</t>
    </r>
  </si>
  <si>
    <t xml:space="preserve">さらにIF④で判定を行う</t>
  </si>
  <si>
    <r>
      <rPr>
        <sz val="12"/>
        <rFont val="UD デジタル 教科書体 N-R"/>
        <family val="1"/>
        <charset val="128"/>
      </rPr>
      <t xml:space="preserve">IF④=IF(</t>
    </r>
    <r>
      <rPr>
        <sz val="12"/>
        <color rgb="FF0000FF"/>
        <rFont val="UD デジタル 教科書体 N-R"/>
        <family val="1"/>
        <charset val="128"/>
      </rPr>
      <t xml:space="preserve">E3</t>
    </r>
    <r>
      <rPr>
        <sz val="12"/>
        <rFont val="UD デジタル 教科書体 N-R"/>
        <family val="1"/>
        <charset val="128"/>
      </rPr>
      <t xml:space="preserve">=65,(12-</t>
    </r>
    <r>
      <rPr>
        <sz val="12"/>
        <color rgb="FF808000"/>
        <rFont val="UD デジタル 教科書体 N-R"/>
        <family val="1"/>
        <charset val="128"/>
      </rPr>
      <t xml:space="preserve">$D$58</t>
    </r>
    <r>
      <rPr>
        <sz val="12"/>
        <rFont val="UD デジタル 教科書体 N-R"/>
        <family val="1"/>
        <charset val="128"/>
      </rPr>
      <t xml:space="preserve">)/12,0)</t>
    </r>
  </si>
  <si>
    <t xml:space="preserve">E39～AS39</t>
  </si>
  <si>
    <r>
      <rPr>
        <sz val="12"/>
        <rFont val="UD デジタル 教科書体 N-R"/>
        <family val="1"/>
        <charset val="128"/>
      </rPr>
      <t xml:space="preserve">E39=ROUNDDOWN(IF(AND(</t>
    </r>
    <r>
      <rPr>
        <sz val="12"/>
        <color rgb="FF0000FF"/>
        <rFont val="UD デジタル 教科書体 N-R"/>
        <family val="1"/>
        <charset val="128"/>
      </rPr>
      <t xml:space="preserve">E4</t>
    </r>
    <r>
      <rPr>
        <sz val="12"/>
        <rFont val="UD デジタル 教科書体 N-R"/>
        <family val="1"/>
        <charset val="128"/>
      </rPr>
      <t xml:space="preserve">&lt;=64,</t>
    </r>
    <r>
      <rPr>
        <sz val="12"/>
        <color rgb="FF0000FF"/>
        <rFont val="UD デジタル 教科書体 N-R"/>
        <family val="1"/>
        <charset val="128"/>
      </rPr>
      <t xml:space="preserve">E4</t>
    </r>
    <r>
      <rPr>
        <sz val="12"/>
        <rFont val="UD デジタル 教科書体 N-R"/>
        <family val="1"/>
        <charset val="128"/>
      </rPr>
      <t xml:space="preserve">&gt;=41),</t>
    </r>
    <r>
      <rPr>
        <sz val="12"/>
        <color rgb="FFFF00FF"/>
        <rFont val="UD デジタル 教科書体 N-R"/>
        <family val="1"/>
        <charset val="128"/>
      </rPr>
      <t xml:space="preserve">$I$69</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t>
    </r>
    <r>
      <rPr>
        <sz val="12"/>
        <color rgb="FFFF00FF"/>
        <rFont val="UD デジタル 教科書体 N-R"/>
        <family val="1"/>
        <charset val="128"/>
      </rPr>
      <t xml:space="preserve">$I$69</t>
    </r>
    <r>
      <rPr>
        <sz val="12"/>
        <rFont val="UD デジタル 教科書体 N-R"/>
        <family val="1"/>
        <charset val="128"/>
      </rPr>
      <t xml:space="preserve">*</t>
    </r>
    <r>
      <rPr>
        <sz val="12"/>
        <color rgb="FF008000"/>
        <rFont val="UD デジタル 教科書体 N-R"/>
        <family val="1"/>
        <charset val="128"/>
      </rPr>
      <t xml:space="preserve">E25</t>
    </r>
    <r>
      <rPr>
        <sz val="12"/>
        <rFont val="UD デジタル 教科書体 N-R"/>
        <family val="1"/>
        <charset val="128"/>
      </rPr>
      <t xml:space="preserve">*IF(</t>
    </r>
    <r>
      <rPr>
        <sz val="12"/>
        <color rgb="FF0000FF"/>
        <rFont val="UD デジタル 教科書体 N-R"/>
        <family val="1"/>
        <charset val="128"/>
      </rPr>
      <t xml:space="preserve">E4</t>
    </r>
    <r>
      <rPr>
        <sz val="12"/>
        <rFont val="UD デジタル 教科書体 N-R"/>
        <family val="1"/>
        <charset val="128"/>
      </rPr>
      <t xml:space="preserve">=40,</t>
    </r>
    <r>
      <rPr>
        <sz val="12"/>
        <color rgb="FF808000"/>
        <rFont val="UD デジタル 教科書体 N-R"/>
        <family val="1"/>
        <charset val="128"/>
      </rPr>
      <t xml:space="preserve">$D$59</t>
    </r>
    <r>
      <rPr>
        <sz val="12"/>
        <rFont val="UD デジタル 教科書体 N-R"/>
        <family val="1"/>
        <charset val="128"/>
      </rPr>
      <t xml:space="preserve">/12,IF(</t>
    </r>
    <r>
      <rPr>
        <sz val="12"/>
        <color rgb="FF0000FF"/>
        <rFont val="UD デジタル 教科書体 N-R"/>
        <family val="1"/>
        <charset val="128"/>
      </rPr>
      <t xml:space="preserve">E4</t>
    </r>
    <r>
      <rPr>
        <sz val="12"/>
        <rFont val="UD デジタル 教科書体 N-R"/>
        <family val="1"/>
        <charset val="128"/>
      </rPr>
      <t xml:space="preserve">=65,(12-</t>
    </r>
    <r>
      <rPr>
        <sz val="12"/>
        <color rgb="FF808000"/>
        <rFont val="UD デジタル 教科書体 N-R"/>
        <family val="1"/>
        <charset val="128"/>
      </rPr>
      <t xml:space="preserve">$D$59</t>
    </r>
    <r>
      <rPr>
        <sz val="12"/>
        <rFont val="UD デジタル 教科書体 N-R"/>
        <family val="1"/>
        <charset val="128"/>
      </rPr>
      <t xml:space="preserve">)/12,0))),-1)</t>
    </r>
  </si>
  <si>
    <r>
      <rPr>
        <sz val="12"/>
        <rFont val="UD デジタル 教科書体 N-R"/>
        <family val="1"/>
        <charset val="128"/>
      </rPr>
      <t xml:space="preserve">AND②=AND(</t>
    </r>
    <r>
      <rPr>
        <sz val="12"/>
        <color rgb="FF0000FF"/>
        <rFont val="UD デジタル 教科書体 N-R"/>
        <family val="1"/>
        <charset val="128"/>
      </rPr>
      <t xml:space="preserve">E4</t>
    </r>
    <r>
      <rPr>
        <sz val="12"/>
        <rFont val="UD デジタル 教科書体 N-R"/>
        <family val="1"/>
        <charset val="128"/>
      </rPr>
      <t xml:space="preserve">&lt;=64,</t>
    </r>
    <r>
      <rPr>
        <sz val="12"/>
        <color rgb="FF0000FF"/>
        <rFont val="UD デジタル 教科書体 N-R"/>
        <family val="1"/>
        <charset val="128"/>
      </rPr>
      <t xml:space="preserve">E4</t>
    </r>
    <r>
      <rPr>
        <sz val="12"/>
        <rFont val="UD デジタル 教科書体 N-R"/>
        <family val="1"/>
        <charset val="128"/>
      </rPr>
      <t xml:space="preserve">&gt;=41)</t>
    </r>
  </si>
  <si>
    <r>
      <rPr>
        <sz val="12"/>
        <rFont val="UD デジタル 教科書体 N-R"/>
        <family val="1"/>
        <charset val="128"/>
      </rPr>
      <t xml:space="preserve">IF③=IF(</t>
    </r>
    <r>
      <rPr>
        <sz val="12"/>
        <color rgb="FF0000FF"/>
        <rFont val="UD デジタル 教科書体 N-R"/>
        <family val="1"/>
        <charset val="128"/>
      </rPr>
      <t xml:space="preserve">E4</t>
    </r>
    <r>
      <rPr>
        <sz val="12"/>
        <rFont val="UD デジタル 教科書体 N-R"/>
        <family val="1"/>
        <charset val="128"/>
      </rPr>
      <t xml:space="preserve">=40,</t>
    </r>
    <r>
      <rPr>
        <sz val="12"/>
        <color rgb="FF808000"/>
        <rFont val="UD デジタル 教科書体 N-R"/>
        <family val="1"/>
        <charset val="128"/>
      </rPr>
      <t xml:space="preserve">$D$59</t>
    </r>
    <r>
      <rPr>
        <sz val="12"/>
        <rFont val="UD デジタル 教科書体 N-R"/>
        <family val="1"/>
        <charset val="128"/>
      </rPr>
      <t xml:space="preserve">/12,IF④)</t>
    </r>
  </si>
  <si>
    <r>
      <rPr>
        <sz val="12"/>
        <rFont val="UD デジタル 教科書体 N-R"/>
        <family val="1"/>
        <charset val="128"/>
      </rPr>
      <t xml:space="preserve">IF④=IF(</t>
    </r>
    <r>
      <rPr>
        <sz val="12"/>
        <color rgb="FF0000FF"/>
        <rFont val="UD デジタル 教科書体 N-R"/>
        <family val="1"/>
        <charset val="128"/>
      </rPr>
      <t xml:space="preserve">E4</t>
    </r>
    <r>
      <rPr>
        <sz val="12"/>
        <rFont val="UD デジタル 教科書体 N-R"/>
        <family val="1"/>
        <charset val="128"/>
      </rPr>
      <t xml:space="preserve">=65,(12-</t>
    </r>
    <r>
      <rPr>
        <sz val="12"/>
        <color rgb="FF808000"/>
        <rFont val="UD デジタル 教科書体 N-R"/>
        <family val="1"/>
        <charset val="128"/>
      </rPr>
      <t xml:space="preserve">$D$59</t>
    </r>
    <r>
      <rPr>
        <sz val="12"/>
        <rFont val="UD デジタル 教科書体 N-R"/>
        <family val="1"/>
        <charset val="128"/>
      </rPr>
      <t xml:space="preserve">)/12,0)</t>
    </r>
  </si>
  <si>
    <t xml:space="preserve">E40～AS40</t>
  </si>
  <si>
    <r>
      <rPr>
        <sz val="12"/>
        <rFont val="UD デジタル 教科書体 N-R"/>
        <family val="1"/>
        <charset val="1"/>
      </rPr>
      <t xml:space="preserve">E40</t>
    </r>
    <r>
      <rPr>
        <sz val="12"/>
        <rFont val="UD デジタル 教科書体 N-R"/>
        <family val="1"/>
        <charset val="128"/>
      </rPr>
      <t xml:space="preserve">=SUM(</t>
    </r>
    <r>
      <rPr>
        <sz val="12"/>
        <color rgb="FF0000FF"/>
        <rFont val="UD デジタル 教科書体 N-R"/>
        <family val="1"/>
        <charset val="128"/>
      </rPr>
      <t xml:space="preserve">E36:E39</t>
    </r>
    <r>
      <rPr>
        <sz val="12"/>
        <rFont val="UD デジタル 教科書体 N-R"/>
        <family val="1"/>
        <charset val="128"/>
      </rPr>
      <t xml:space="preserve">)</t>
    </r>
  </si>
  <si>
    <r>
      <rPr>
        <sz val="12"/>
        <rFont val="UD デジタル 教科書体 N-R"/>
        <family val="1"/>
        <charset val="128"/>
      </rPr>
      <t xml:space="preserve">SUM(</t>
    </r>
    <r>
      <rPr>
        <sz val="12"/>
        <color rgb="FF0000FF"/>
        <rFont val="UD デジタル 教科書体 N-R"/>
        <family val="1"/>
        <charset val="128"/>
      </rPr>
      <t xml:space="preserve">E36:E39</t>
    </r>
    <r>
      <rPr>
        <sz val="12"/>
        <rFont val="UD デジタル 教科書体 N-R"/>
        <family val="1"/>
        <charset val="128"/>
      </rPr>
      <t xml:space="preserve">)</t>
    </r>
  </si>
  <si>
    <t xml:space="preserve">E36からE39までを足した値</t>
  </si>
  <si>
    <t xml:space="preserve">E41～AS41</t>
  </si>
  <si>
    <r>
      <rPr>
        <sz val="12"/>
        <rFont val="UD デジタル 教科書体 N-R"/>
        <family val="1"/>
        <charset val="1"/>
      </rPr>
      <t xml:space="preserve">E41</t>
    </r>
    <r>
      <rPr>
        <sz val="12"/>
        <rFont val="UD デジタル 教科書体 N-R"/>
        <family val="1"/>
        <charset val="128"/>
      </rPr>
      <t xml:space="preserve">=E30+E35+E40</t>
    </r>
  </si>
  <si>
    <t xml:space="preserve">E30+E35+E40</t>
  </si>
  <si>
    <t xml:space="preserve">E30＋E35＋E40を足した値</t>
  </si>
  <si>
    <t xml:space="preserve">E42～AS42</t>
  </si>
  <si>
    <r>
      <rPr>
        <sz val="12"/>
        <rFont val="UD デジタル 教科書体 N-R"/>
        <family val="1"/>
        <charset val="1"/>
      </rPr>
      <t xml:space="preserve">E42</t>
    </r>
    <r>
      <rPr>
        <sz val="12"/>
        <rFont val="UD デジタル 教科書体 N-R"/>
        <family val="1"/>
        <charset val="128"/>
      </rPr>
      <t xml:space="preserve">=IF(OR(</t>
    </r>
    <r>
      <rPr>
        <sz val="12"/>
        <color rgb="FF0000FF"/>
        <rFont val="UD デジタル 教科書体 N-R"/>
        <family val="1"/>
        <charset val="128"/>
      </rPr>
      <t xml:space="preserve">E3</t>
    </r>
    <r>
      <rPr>
        <sz val="12"/>
        <rFont val="UD デジタル 教科書体 N-R"/>
        <family val="1"/>
        <charset val="128"/>
      </rPr>
      <t xml:space="preserve">&lt;=64,</t>
    </r>
    <r>
      <rPr>
        <sz val="12"/>
        <color rgb="FF0000FF"/>
        <rFont val="UD デジタル 教科書体 N-R"/>
        <family val="1"/>
        <charset val="128"/>
      </rPr>
      <t xml:space="preserve">E3</t>
    </r>
    <r>
      <rPr>
        <sz val="12"/>
        <rFont val="UD デジタル 教科書体 N-R"/>
        <family val="1"/>
        <charset val="128"/>
      </rPr>
      <t xml:space="preserve">=0),0,IF(</t>
    </r>
    <r>
      <rPr>
        <sz val="12"/>
        <color rgb="FFFF00FF"/>
        <rFont val="UD デジタル 教科書体 N-R"/>
        <family val="1"/>
        <charset val="128"/>
      </rPr>
      <t xml:space="preserve">E23</t>
    </r>
    <r>
      <rPr>
        <sz val="12"/>
        <rFont val="UD デジタル 教科書体 N-R"/>
        <family val="1"/>
        <charset val="128"/>
      </rPr>
      <t xml:space="preserve">&gt;0,IF(</t>
    </r>
    <r>
      <rPr>
        <sz val="12"/>
        <color rgb="FF008000"/>
        <rFont val="UD デジタル 教科書体 N-R"/>
        <family val="1"/>
        <charset val="128"/>
      </rPr>
      <t xml:space="preserve">D19</t>
    </r>
    <r>
      <rPr>
        <sz val="12"/>
        <rFont val="UD デジタル 教科書体 N-R"/>
        <family val="1"/>
        <charset val="128"/>
      </rPr>
      <t xml:space="preserve">&lt;</t>
    </r>
    <r>
      <rPr>
        <sz val="12"/>
        <color rgb="FF000080"/>
        <rFont val="UD デジタル 教科書体 N-R"/>
        <family val="1"/>
        <charset val="128"/>
      </rPr>
      <t xml:space="preserve">$D$77</t>
    </r>
    <r>
      <rPr>
        <sz val="12"/>
        <rFont val="UD デジタル 教科書体 N-R"/>
        <family val="1"/>
        <charset val="128"/>
      </rPr>
      <t xml:space="preserve">,</t>
    </r>
    <r>
      <rPr>
        <sz val="12"/>
        <color rgb="FF800000"/>
        <rFont val="UD デジタル 教科書体 N-R"/>
        <family val="1"/>
        <charset val="128"/>
      </rPr>
      <t xml:space="preserve">$E$77</t>
    </r>
    <r>
      <rPr>
        <sz val="12"/>
        <rFont val="UD デジタル 教科書体 N-R"/>
        <family val="1"/>
        <charset val="128"/>
      </rPr>
      <t xml:space="preserve">,IF(</t>
    </r>
    <r>
      <rPr>
        <sz val="12"/>
        <color rgb="FF008000"/>
        <rFont val="UD デジタル 教科書体 N-R"/>
        <family val="1"/>
        <charset val="128"/>
      </rPr>
      <t xml:space="preserve">D19</t>
    </r>
    <r>
      <rPr>
        <sz val="12"/>
        <rFont val="UD デジタル 教科書体 N-R"/>
        <family val="1"/>
        <charset val="128"/>
      </rPr>
      <t xml:space="preserve">&lt;</t>
    </r>
    <r>
      <rPr>
        <sz val="12"/>
        <color rgb="FF808000"/>
        <rFont val="UD デジタル 教科書体 N-R"/>
        <family val="1"/>
        <charset val="128"/>
      </rPr>
      <t xml:space="preserve">$F$77</t>
    </r>
    <r>
      <rPr>
        <sz val="12"/>
        <rFont val="UD デジタル 教科書体 N-R"/>
        <family val="1"/>
        <charset val="128"/>
      </rPr>
      <t xml:space="preserve">,</t>
    </r>
    <r>
      <rPr>
        <sz val="12"/>
        <color rgb="FF0000FF"/>
        <rFont val="UD デジタル 教科書体 N-R"/>
        <family val="1"/>
        <charset val="128"/>
      </rPr>
      <t xml:space="preserve">$G$77</t>
    </r>
    <r>
      <rPr>
        <sz val="12"/>
        <rFont val="UD デジタル 教科書体 N-R"/>
        <family val="1"/>
        <charset val="128"/>
      </rPr>
      <t xml:space="preserve">,IF(</t>
    </r>
    <r>
      <rPr>
        <sz val="12"/>
        <color rgb="FF008000"/>
        <rFont val="UD デジタル 教科書体 N-R"/>
        <family val="1"/>
        <charset val="128"/>
      </rPr>
      <t xml:space="preserve">D19</t>
    </r>
    <r>
      <rPr>
        <sz val="12"/>
        <rFont val="UD デジタル 教科書体 N-R"/>
        <family val="1"/>
        <charset val="128"/>
      </rPr>
      <t xml:space="preserve">&lt;</t>
    </r>
    <r>
      <rPr>
        <sz val="12"/>
        <color rgb="FFFF00FF"/>
        <rFont val="UD デジタル 教科書体 N-R"/>
        <family val="1"/>
        <charset val="128"/>
      </rPr>
      <t xml:space="preserve">$H$77</t>
    </r>
    <r>
      <rPr>
        <sz val="12"/>
        <rFont val="UD デジタル 教科書体 N-R"/>
        <family val="1"/>
        <charset val="128"/>
      </rPr>
      <t xml:space="preserve">,</t>
    </r>
    <r>
      <rPr>
        <sz val="12"/>
        <color rgb="FF008000"/>
        <rFont val="UD デジタル 教科書体 N-R"/>
        <family val="1"/>
        <charset val="128"/>
      </rPr>
      <t xml:space="preserve">$I$77</t>
    </r>
    <r>
      <rPr>
        <sz val="12"/>
        <rFont val="UD デジタル 教科書体 N-R"/>
        <family val="1"/>
        <charset val="128"/>
      </rPr>
      <t xml:space="preserve">,IF(</t>
    </r>
    <r>
      <rPr>
        <sz val="12"/>
        <color rgb="FF008000"/>
        <rFont val="UD デジタル 教科書体 N-R"/>
        <family val="1"/>
        <charset val="128"/>
      </rPr>
      <t xml:space="preserve">D19</t>
    </r>
    <r>
      <rPr>
        <sz val="12"/>
        <rFont val="UD デジタル 教科書体 N-R"/>
        <family val="1"/>
        <charset val="128"/>
      </rPr>
      <t xml:space="preserve">&lt;</t>
    </r>
    <r>
      <rPr>
        <sz val="12"/>
        <color rgb="FF800000"/>
        <rFont val="UD デジタル 教科書体 N-R"/>
        <family val="1"/>
        <charset val="128"/>
      </rPr>
      <t xml:space="preserve">$J$77</t>
    </r>
    <r>
      <rPr>
        <sz val="12"/>
        <rFont val="UD デジタル 教科書体 N-R"/>
        <family val="1"/>
        <charset val="128"/>
      </rPr>
      <t xml:space="preserve">,</t>
    </r>
    <r>
      <rPr>
        <sz val="12"/>
        <color rgb="FF800080"/>
        <rFont val="UD デジタル 教科書体 N-R"/>
        <family val="1"/>
        <charset val="128"/>
      </rPr>
      <t xml:space="preserve">$K$77</t>
    </r>
    <r>
      <rPr>
        <sz val="12"/>
        <rFont val="UD デジタル 教科書体 N-R"/>
        <family val="1"/>
        <charset val="128"/>
      </rPr>
      <t xml:space="preserve">,IF(</t>
    </r>
    <r>
      <rPr>
        <sz val="12"/>
        <color rgb="FF008000"/>
        <rFont val="UD デジタル 教科書体 N-R"/>
        <family val="1"/>
        <charset val="128"/>
      </rPr>
      <t xml:space="preserve">D19</t>
    </r>
    <r>
      <rPr>
        <sz val="12"/>
        <rFont val="UD デジタル 教科書体 N-R"/>
        <family val="1"/>
        <charset val="128"/>
      </rPr>
      <t xml:space="preserve">&lt;</t>
    </r>
    <r>
      <rPr>
        <sz val="12"/>
        <color rgb="FF0000FF"/>
        <rFont val="UD デジタル 教科書体 N-R"/>
        <family val="1"/>
        <charset val="128"/>
      </rPr>
      <t xml:space="preserve">$L$77</t>
    </r>
    <r>
      <rPr>
        <sz val="12"/>
        <rFont val="UD デジタル 教科書体 N-R"/>
        <family val="1"/>
        <charset val="128"/>
      </rPr>
      <t xml:space="preserve">,</t>
    </r>
    <r>
      <rPr>
        <sz val="12"/>
        <color rgb="FFFF0000"/>
        <rFont val="UD デジタル 教科書体 N-R"/>
        <family val="1"/>
        <charset val="128"/>
      </rPr>
      <t xml:space="preserve">$M$77</t>
    </r>
    <r>
      <rPr>
        <sz val="12"/>
        <rFont val="UD デジタル 教科書体 N-R"/>
        <family val="1"/>
        <charset val="128"/>
      </rPr>
      <t xml:space="preserve">,IF(</t>
    </r>
    <r>
      <rPr>
        <sz val="12"/>
        <color rgb="FF008000"/>
        <rFont val="UD デジタル 教科書体 N-R"/>
        <family val="1"/>
        <charset val="128"/>
      </rPr>
      <t xml:space="preserve">D19</t>
    </r>
    <r>
      <rPr>
        <sz val="12"/>
        <rFont val="UD デジタル 教科書体 N-R"/>
        <family val="1"/>
        <charset val="128"/>
      </rPr>
      <t xml:space="preserve">&lt;</t>
    </r>
    <r>
      <rPr>
        <sz val="12"/>
        <color rgb="FF008000"/>
        <rFont val="UD デジタル 教科書体 N-R"/>
        <family val="1"/>
        <charset val="128"/>
      </rPr>
      <t xml:space="preserve">$N$77</t>
    </r>
    <r>
      <rPr>
        <sz val="12"/>
        <rFont val="UD デジタル 教科書体 N-R"/>
        <family val="1"/>
        <charset val="128"/>
      </rPr>
      <t xml:space="preserve">,</t>
    </r>
    <r>
      <rPr>
        <sz val="12"/>
        <color rgb="FF000080"/>
        <rFont val="UD デジタル 教科書体 N-R"/>
        <family val="1"/>
        <charset val="128"/>
      </rPr>
      <t xml:space="preserve">$O$77</t>
    </r>
    <r>
      <rPr>
        <sz val="12"/>
        <rFont val="UD デジタル 教科書体 N-R"/>
        <family val="1"/>
        <charset val="128"/>
      </rPr>
      <t xml:space="preserve">,IF(</t>
    </r>
    <r>
      <rPr>
        <sz val="12"/>
        <color rgb="FF008000"/>
        <rFont val="UD デジタル 教科書体 N-R"/>
        <family val="1"/>
        <charset val="128"/>
      </rPr>
      <t xml:space="preserve">D19</t>
    </r>
    <r>
      <rPr>
        <sz val="12"/>
        <rFont val="UD デジタル 教科書体 N-R"/>
        <family val="1"/>
        <charset val="128"/>
      </rPr>
      <t xml:space="preserve">&lt;</t>
    </r>
    <r>
      <rPr>
        <sz val="12"/>
        <color rgb="FF800080"/>
        <rFont val="UD デジタル 教科書体 N-R"/>
        <family val="1"/>
        <charset val="128"/>
      </rPr>
      <t xml:space="preserve">$P$77</t>
    </r>
    <r>
      <rPr>
        <sz val="12"/>
        <rFont val="UD デジタル 教科書体 N-R"/>
        <family val="1"/>
        <charset val="128"/>
      </rPr>
      <t xml:space="preserve">,</t>
    </r>
    <r>
      <rPr>
        <sz val="12"/>
        <color rgb="FF808000"/>
        <rFont val="UD デジタル 教科書体 N-R"/>
        <family val="1"/>
        <charset val="128"/>
      </rPr>
      <t xml:space="preserve">$Q$77</t>
    </r>
    <r>
      <rPr>
        <sz val="12"/>
        <rFont val="UD デジタル 教科書体 N-R"/>
        <family val="1"/>
        <charset val="128"/>
      </rPr>
      <t xml:space="preserve">,</t>
    </r>
    <r>
      <rPr>
        <sz val="12"/>
        <color rgb="FF0000FF"/>
        <rFont val="UD デジタル 教科書体 N-R"/>
        <family val="1"/>
        <charset val="128"/>
      </rPr>
      <t xml:space="preserve">$S$77</t>
    </r>
    <r>
      <rPr>
        <sz val="12"/>
        <rFont val="UD デジタル 教科書体 N-R"/>
        <family val="1"/>
        <charset val="128"/>
      </rPr>
      <t xml:space="preserve">))))))),IF(</t>
    </r>
    <r>
      <rPr>
        <sz val="12"/>
        <color rgb="FFFF0000"/>
        <rFont val="UD デジタル 教科書体 N-R"/>
        <family val="1"/>
        <charset val="128"/>
      </rPr>
      <t xml:space="preserve">E24</t>
    </r>
    <r>
      <rPr>
        <sz val="12"/>
        <rFont val="UD デジタル 教科書体 N-R"/>
        <family val="1"/>
        <charset val="128"/>
      </rPr>
      <t xml:space="preserve">&gt;0,IF((</t>
    </r>
    <r>
      <rPr>
        <sz val="12"/>
        <color rgb="FFFF00FF"/>
        <rFont val="UD デジタル 教科書体 N-R"/>
        <family val="1"/>
        <charset val="128"/>
      </rPr>
      <t xml:space="preserve">D14</t>
    </r>
    <r>
      <rPr>
        <sz val="12"/>
        <rFont val="UD デジタル 教科書体 N-R"/>
        <family val="1"/>
        <charset val="128"/>
      </rPr>
      <t xml:space="preserve">+</t>
    </r>
    <r>
      <rPr>
        <sz val="12"/>
        <color rgb="FF008000"/>
        <rFont val="UD デジタル 教科書体 N-R"/>
        <family val="1"/>
        <charset val="128"/>
      </rPr>
      <t xml:space="preserve">D19</t>
    </r>
    <r>
      <rPr>
        <sz val="12"/>
        <rFont val="UD デジタル 教科書体 N-R"/>
        <family val="1"/>
        <charset val="128"/>
      </rPr>
      <t xml:space="preserve">)&lt;=</t>
    </r>
    <r>
      <rPr>
        <sz val="12"/>
        <color rgb="FF000080"/>
        <rFont val="UD デジタル 教科書体 N-R"/>
        <family val="1"/>
        <charset val="128"/>
      </rPr>
      <t xml:space="preserve">$J$74</t>
    </r>
    <r>
      <rPr>
        <sz val="12"/>
        <rFont val="UD デジタル 教科書体 N-R"/>
        <family val="1"/>
        <charset val="128"/>
      </rPr>
      <t xml:space="preserve">,</t>
    </r>
    <r>
      <rPr>
        <sz val="12"/>
        <color rgb="FF800000"/>
        <rFont val="UD デジタル 教科書体 N-R"/>
        <family val="1"/>
        <charset val="128"/>
      </rPr>
      <t xml:space="preserve">$K$74</t>
    </r>
    <r>
      <rPr>
        <sz val="12"/>
        <rFont val="UD デジタル 教科書体 N-R"/>
        <family val="1"/>
        <charset val="128"/>
      </rPr>
      <t xml:space="preserve">,</t>
    </r>
    <r>
      <rPr>
        <sz val="12"/>
        <color rgb="FF800080"/>
        <rFont val="UD デジタル 教科書体 N-R"/>
        <family val="1"/>
        <charset val="128"/>
      </rPr>
      <t xml:space="preserve">$M$74</t>
    </r>
    <r>
      <rPr>
        <sz val="12"/>
        <rFont val="UD デジタル 教科書体 N-R"/>
        <family val="1"/>
        <charset val="128"/>
      </rPr>
      <t xml:space="preserve">),IF((</t>
    </r>
    <r>
      <rPr>
        <sz val="12"/>
        <color rgb="FFFF00FF"/>
        <rFont val="UD デジタル 教科書体 N-R"/>
        <family val="1"/>
        <charset val="128"/>
      </rPr>
      <t xml:space="preserve">D14</t>
    </r>
    <r>
      <rPr>
        <sz val="12"/>
        <rFont val="UD デジタル 教科書体 N-R"/>
        <family val="1"/>
        <charset val="128"/>
      </rPr>
      <t xml:space="preserve">+</t>
    </r>
    <r>
      <rPr>
        <sz val="12"/>
        <color rgb="FF008000"/>
        <rFont val="UD デジタル 教科書体 N-R"/>
        <family val="1"/>
        <charset val="128"/>
      </rPr>
      <t xml:space="preserve">D19</t>
    </r>
    <r>
      <rPr>
        <sz val="12"/>
        <rFont val="UD デジタル 教科書体 N-R"/>
        <family val="1"/>
        <charset val="128"/>
      </rPr>
      <t xml:space="preserve">)&lt;=</t>
    </r>
    <r>
      <rPr>
        <sz val="12"/>
        <color rgb="FFFF0000"/>
        <rFont val="UD デジタル 教科書体 N-R"/>
        <family val="1"/>
        <charset val="128"/>
      </rPr>
      <t xml:space="preserve">$D$74</t>
    </r>
    <r>
      <rPr>
        <sz val="12"/>
        <rFont val="UD デジタル 教科書体 N-R"/>
        <family val="1"/>
        <charset val="128"/>
      </rPr>
      <t xml:space="preserve">,</t>
    </r>
    <r>
      <rPr>
        <sz val="12"/>
        <color rgb="FFFF00FF"/>
        <rFont val="UD デジタル 教科書体 N-R"/>
        <family val="1"/>
        <charset val="128"/>
      </rPr>
      <t xml:space="preserve">$E$74</t>
    </r>
    <r>
      <rPr>
        <sz val="12"/>
        <rFont val="UD デジタル 教科書体 N-R"/>
        <family val="1"/>
        <charset val="128"/>
      </rPr>
      <t xml:space="preserve">,IF((</t>
    </r>
    <r>
      <rPr>
        <sz val="12"/>
        <color rgb="FFFF00FF"/>
        <rFont val="UD デジタル 教科書体 N-R"/>
        <family val="1"/>
        <charset val="128"/>
      </rPr>
      <t xml:space="preserve">D14</t>
    </r>
    <r>
      <rPr>
        <sz val="12"/>
        <rFont val="UD デジタル 教科書体 N-R"/>
        <family val="1"/>
        <charset val="128"/>
      </rPr>
      <t xml:space="preserve">+</t>
    </r>
    <r>
      <rPr>
        <sz val="12"/>
        <color rgb="FF008000"/>
        <rFont val="UD デジタル 教科書体 N-R"/>
        <family val="1"/>
        <charset val="128"/>
      </rPr>
      <t xml:space="preserve">D19</t>
    </r>
    <r>
      <rPr>
        <sz val="12"/>
        <rFont val="UD デジタル 教科書体 N-R"/>
        <family val="1"/>
        <charset val="128"/>
      </rPr>
      <t xml:space="preserve">)&lt;=</t>
    </r>
    <r>
      <rPr>
        <sz val="12"/>
        <color rgb="FF800000"/>
        <rFont val="UD デジタル 教科書体 N-R"/>
        <family val="1"/>
        <charset val="128"/>
      </rPr>
      <t xml:space="preserve">$F$74</t>
    </r>
    <r>
      <rPr>
        <sz val="12"/>
        <rFont val="UD デジタル 教科書体 N-R"/>
        <family val="1"/>
        <charset val="128"/>
      </rPr>
      <t xml:space="preserve">,</t>
    </r>
    <r>
      <rPr>
        <sz val="12"/>
        <color rgb="FF800080"/>
        <rFont val="UD デジタル 教科書体 N-R"/>
        <family val="1"/>
        <charset val="128"/>
      </rPr>
      <t xml:space="preserve">$G$74</t>
    </r>
    <r>
      <rPr>
        <sz val="12"/>
        <rFont val="UD デジタル 教科書体 N-R"/>
        <family val="1"/>
        <charset val="128"/>
      </rPr>
      <t xml:space="preserve">,</t>
    </r>
    <r>
      <rPr>
        <sz val="12"/>
        <color rgb="FF808000"/>
        <rFont val="UD デジタル 教科書体 N-R"/>
        <family val="1"/>
        <charset val="128"/>
      </rPr>
      <t xml:space="preserve">$I$74</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=65,</t>
    </r>
    <r>
      <rPr>
        <sz val="12"/>
        <color rgb="FFFF0000"/>
        <rFont val="UD デジタル 教科書体 N-R"/>
        <family val="1"/>
        <charset val="128"/>
      </rPr>
      <t xml:space="preserve">$D$58</t>
    </r>
    <r>
      <rPr>
        <sz val="12"/>
        <rFont val="UD デジタル 教科書体 N-R"/>
        <family val="1"/>
        <charset val="128"/>
      </rPr>
      <t xml:space="preserve">/12,1)</t>
    </r>
  </si>
  <si>
    <r>
      <rPr>
        <sz val="12"/>
        <rFont val="UD デジタル 教科書体 N-R"/>
        <family val="1"/>
        <charset val="128"/>
      </rPr>
      <t xml:space="preserve">IF(OR(</t>
    </r>
    <r>
      <rPr>
        <sz val="12"/>
        <color rgb="FF0000FF"/>
        <rFont val="UD デジタル 教科書体 N-R"/>
        <family val="1"/>
        <charset val="128"/>
      </rPr>
      <t xml:space="preserve">E3</t>
    </r>
    <r>
      <rPr>
        <sz val="12"/>
        <rFont val="UD デジタル 教科書体 N-R"/>
        <family val="1"/>
        <charset val="128"/>
      </rPr>
      <t xml:space="preserve">&lt;=64,E3=0),0,IF①）*IF⑬</t>
    </r>
  </si>
  <si>
    <t xml:space="preserve">E3（年齢夫）が64歳以下か0なら0（無し）</t>
  </si>
  <si>
    <t xml:space="preserve">さらにIF①で判定を行い、最後にIF⑬の値をかける</t>
  </si>
  <si>
    <r>
      <rPr>
        <sz val="12"/>
        <rFont val="UD デジタル 教科書体 N-R"/>
        <family val="1"/>
        <charset val="128"/>
      </rPr>
      <t xml:space="preserve">IF①=IF(</t>
    </r>
    <r>
      <rPr>
        <sz val="12"/>
        <color rgb="FFFF0000"/>
        <rFont val="UD デジタル 教科書体 N-R"/>
        <family val="1"/>
        <charset val="128"/>
      </rPr>
      <t xml:space="preserve">E23</t>
    </r>
    <r>
      <rPr>
        <sz val="12"/>
        <rFont val="UD デジタル 教科書体 N-R"/>
        <family val="1"/>
        <charset val="128"/>
      </rPr>
      <t xml:space="preserve">&gt;0,IF②,IF⑨)</t>
    </r>
  </si>
  <si>
    <r>
      <rPr>
        <sz val="12"/>
        <rFont val="UD デジタル 教科書体 N-R"/>
        <family val="1"/>
        <charset val="1"/>
      </rPr>
      <t xml:space="preserve">E23（住民税夫）が0以上なら</t>
    </r>
    <r>
      <rPr>
        <sz val="12"/>
        <rFont val="UD デジタル 教科書体 N-R"/>
        <family val="1"/>
        <charset val="128"/>
      </rPr>
      <t xml:space="preserve">IF②で判定を行う</t>
    </r>
  </si>
  <si>
    <r>
      <rPr>
        <sz val="12"/>
        <rFont val="UD デジタル 教科書体 N-R"/>
        <family val="1"/>
        <charset val="128"/>
      </rPr>
      <t xml:space="preserve">IF②=IF(</t>
    </r>
    <r>
      <rPr>
        <sz val="12"/>
        <color rgb="FFFF00FF"/>
        <rFont val="UD デジタル 教科書体 N-R"/>
        <family val="1"/>
        <charset val="128"/>
      </rPr>
      <t xml:space="preserve">D19</t>
    </r>
    <r>
      <rPr>
        <sz val="12"/>
        <rFont val="UD デジタル 教科書体 N-R"/>
        <family val="1"/>
        <charset val="128"/>
      </rPr>
      <t xml:space="preserve">&lt;</t>
    </r>
    <r>
      <rPr>
        <sz val="12"/>
        <color rgb="FF008000"/>
        <rFont val="UD デジタル 教科書体 N-R"/>
        <family val="1"/>
        <charset val="128"/>
      </rPr>
      <t xml:space="preserve">$D$77</t>
    </r>
    <r>
      <rPr>
        <sz val="12"/>
        <rFont val="UD デジタル 教科書体 N-R"/>
        <family val="1"/>
        <charset val="128"/>
      </rPr>
      <t xml:space="preserve">,</t>
    </r>
    <r>
      <rPr>
        <sz val="12"/>
        <color rgb="FF000080"/>
        <rFont val="UD デジタル 教科書体 N-R"/>
        <family val="1"/>
        <charset val="128"/>
      </rPr>
      <t xml:space="preserve">$E$77</t>
    </r>
    <r>
      <rPr>
        <sz val="12"/>
        <rFont val="UD デジタル 教科書体 N-R"/>
        <family val="1"/>
        <charset val="128"/>
      </rPr>
      <t xml:space="preserve">,IF③</t>
    </r>
  </si>
  <si>
    <t xml:space="preserve">E77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</si>
  <si>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夫）がD77（</t>
    </r>
    <r>
      <rPr>
        <sz val="12"/>
        <rFont val="UD デジタル 教科書体 N-R"/>
        <family val="1"/>
        <charset val="128"/>
      </rPr>
      <t xml:space="preserve">120万円未満）以下の</t>
    </r>
    <r>
      <rPr>
        <sz val="12"/>
        <rFont val="UD デジタル 教科書体 N-R"/>
        <family val="1"/>
        <charset val="1"/>
      </rPr>
      <t xml:space="preserve">場合E77（保険料）の値</t>
    </r>
  </si>
  <si>
    <r>
      <rPr>
        <sz val="12"/>
        <rFont val="UD デジタル 教科書体 N-R"/>
        <family val="1"/>
        <charset val="128"/>
      </rPr>
      <t xml:space="preserve">IF③=IF(</t>
    </r>
    <r>
      <rPr>
        <sz val="12"/>
        <color rgb="FFFF00FF"/>
        <rFont val="UD デジタル 教科書体 N-R"/>
        <family val="1"/>
        <charset val="128"/>
      </rPr>
      <t xml:space="preserve">D19</t>
    </r>
    <r>
      <rPr>
        <sz val="12"/>
        <rFont val="UD デジタル 教科書体 N-R"/>
        <family val="1"/>
        <charset val="128"/>
      </rPr>
      <t xml:space="preserve">&lt;</t>
    </r>
    <r>
      <rPr>
        <sz val="12"/>
        <color rgb="FF800080"/>
        <rFont val="UD デジタル 教科書体 N-R"/>
        <family val="1"/>
        <charset val="128"/>
      </rPr>
      <t xml:space="preserve">$F$77</t>
    </r>
    <r>
      <rPr>
        <sz val="12"/>
        <rFont val="UD デジタル 教科書体 N-R"/>
        <family val="1"/>
        <charset val="128"/>
      </rPr>
      <t xml:space="preserve">,</t>
    </r>
    <r>
      <rPr>
        <sz val="12"/>
        <color rgb="FF808000"/>
        <rFont val="UD デジタル 教科書体 N-R"/>
        <family val="1"/>
        <charset val="128"/>
      </rPr>
      <t xml:space="preserve">$G$77,</t>
    </r>
    <r>
      <rPr>
        <sz val="12"/>
        <rFont val="UD デジタル 教科書体 N-R"/>
        <family val="1"/>
        <charset val="128"/>
      </rPr>
      <t xml:space="preserve">IF④</t>
    </r>
  </si>
  <si>
    <t xml:space="preserve">G77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</si>
  <si>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夫）がF77（</t>
    </r>
    <r>
      <rPr>
        <sz val="12"/>
        <rFont val="UD デジタル 教科書体 N-R"/>
        <family val="1"/>
        <charset val="128"/>
      </rPr>
      <t xml:space="preserve">200万円未満）以下の</t>
    </r>
    <r>
      <rPr>
        <sz val="12"/>
        <rFont val="UD デジタル 教科書体 N-R"/>
        <family val="1"/>
        <charset val="1"/>
      </rPr>
      <t xml:space="preserve">場合G77（保険料）の値</t>
    </r>
  </si>
  <si>
    <r>
      <rPr>
        <sz val="12"/>
        <rFont val="UD デジタル 教科書体 N-R"/>
        <family val="1"/>
        <charset val="128"/>
      </rPr>
      <t xml:space="preserve">IF④=IF(</t>
    </r>
    <r>
      <rPr>
        <sz val="12"/>
        <color rgb="FFFF00FF"/>
        <rFont val="UD デジタル 教科書体 N-R"/>
        <family val="1"/>
        <charset val="128"/>
      </rPr>
      <t xml:space="preserve">D19</t>
    </r>
    <r>
      <rPr>
        <sz val="12"/>
        <rFont val="UD デジタル 教科書体 N-R"/>
        <family val="1"/>
        <charset val="128"/>
      </rPr>
      <t xml:space="preserve">&lt;</t>
    </r>
    <r>
      <rPr>
        <sz val="12"/>
        <color rgb="FFFF0000"/>
        <rFont val="UD デジタル 教科書体 N-R"/>
        <family val="1"/>
        <charset val="128"/>
      </rPr>
      <t xml:space="preserve">$H$77</t>
    </r>
    <r>
      <rPr>
        <sz val="12"/>
        <rFont val="UD デジタル 教科書体 N-R"/>
        <family val="1"/>
        <charset val="128"/>
      </rPr>
      <t xml:space="preserve">,</t>
    </r>
    <r>
      <rPr>
        <sz val="12"/>
        <color rgb="FFFF00FF"/>
        <rFont val="UD デジタル 教科書体 N-R"/>
        <family val="1"/>
        <charset val="128"/>
      </rPr>
      <t xml:space="preserve">$I$77</t>
    </r>
    <r>
      <rPr>
        <sz val="12"/>
        <color rgb="FF808000"/>
        <rFont val="UD デジタル 教科書体 N-R"/>
        <family val="1"/>
        <charset val="128"/>
      </rPr>
      <t xml:space="preserve">,</t>
    </r>
    <r>
      <rPr>
        <sz val="12"/>
        <rFont val="UD デジタル 教科書体 N-R"/>
        <family val="1"/>
        <charset val="128"/>
      </rPr>
      <t xml:space="preserve">IF⑤</t>
    </r>
  </si>
  <si>
    <t xml:space="preserve">I77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</si>
  <si>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夫）がH77（</t>
    </r>
    <r>
      <rPr>
        <sz val="12"/>
        <rFont val="UD デジタル 教科書体 N-R"/>
        <family val="1"/>
        <charset val="128"/>
      </rPr>
      <t xml:space="preserve">250万円未満）以下の</t>
    </r>
    <r>
      <rPr>
        <sz val="12"/>
        <rFont val="UD デジタル 教科書体 N-R"/>
        <family val="1"/>
        <charset val="1"/>
      </rPr>
      <t xml:space="preserve">場合I77（保険料）の値</t>
    </r>
  </si>
  <si>
    <r>
      <rPr>
        <sz val="12"/>
        <rFont val="UD デジタル 教科書体 N-R"/>
        <family val="1"/>
        <charset val="128"/>
      </rPr>
      <t xml:space="preserve">IF⑤=IF(</t>
    </r>
    <r>
      <rPr>
        <sz val="12"/>
        <color rgb="FFFF00FF"/>
        <rFont val="UD デジタル 教科書体 N-R"/>
        <family val="1"/>
        <charset val="128"/>
      </rPr>
      <t xml:space="preserve">D19</t>
    </r>
    <r>
      <rPr>
        <sz val="12"/>
        <rFont val="UD デジタル 教科書体 N-R"/>
        <family val="1"/>
        <charset val="128"/>
      </rPr>
      <t xml:space="preserve">&lt;</t>
    </r>
    <r>
      <rPr>
        <sz val="12"/>
        <color rgb="FF000080"/>
        <rFont val="UD デジタル 教科書体 N-R"/>
        <family val="1"/>
        <charset val="128"/>
      </rPr>
      <t xml:space="preserve">$J$77</t>
    </r>
    <r>
      <rPr>
        <sz val="12"/>
        <rFont val="UD デジタル 教科書体 N-R"/>
        <family val="1"/>
        <charset val="128"/>
      </rPr>
      <t xml:space="preserve">,</t>
    </r>
    <r>
      <rPr>
        <sz val="12"/>
        <color rgb="FF800000"/>
        <rFont val="UD デジタル 教科書体 N-R"/>
        <family val="1"/>
        <charset val="128"/>
      </rPr>
      <t xml:space="preserve">$K$77</t>
    </r>
    <r>
      <rPr>
        <sz val="12"/>
        <color rgb="FF808000"/>
        <rFont val="UD デジタル 教科書体 N-R"/>
        <family val="1"/>
        <charset val="128"/>
      </rPr>
      <t xml:space="preserve">,</t>
    </r>
    <r>
      <rPr>
        <sz val="12"/>
        <rFont val="UD デジタル 教科書体 N-R"/>
        <family val="1"/>
        <charset val="128"/>
      </rPr>
      <t xml:space="preserve">IF⑥</t>
    </r>
  </si>
  <si>
    <t xml:space="preserve">K77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</si>
  <si>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夫）がJ77（</t>
    </r>
    <r>
      <rPr>
        <sz val="12"/>
        <rFont val="UD デジタル 教科書体 N-R"/>
        <family val="1"/>
        <charset val="128"/>
      </rPr>
      <t xml:space="preserve">300万円未満）以下の</t>
    </r>
    <r>
      <rPr>
        <sz val="12"/>
        <rFont val="UD デジタル 教科書体 N-R"/>
        <family val="1"/>
        <charset val="1"/>
      </rPr>
      <t xml:space="preserve">場合K77（保険料）の値</t>
    </r>
  </si>
  <si>
    <r>
      <rPr>
        <sz val="12"/>
        <rFont val="UD デジタル 教科書体 N-R"/>
        <family val="1"/>
        <charset val="128"/>
      </rPr>
      <t xml:space="preserve">IF⑥=IF(</t>
    </r>
    <r>
      <rPr>
        <sz val="12"/>
        <color rgb="FFFF00FF"/>
        <rFont val="UD デジタル 教科書体 N-R"/>
        <family val="1"/>
        <charset val="128"/>
      </rPr>
      <t xml:space="preserve">D19</t>
    </r>
    <r>
      <rPr>
        <sz val="12"/>
        <rFont val="UD デジタル 教科書体 N-R"/>
        <family val="1"/>
        <charset val="128"/>
      </rPr>
      <t xml:space="preserve">&lt;</t>
    </r>
    <r>
      <rPr>
        <sz val="12"/>
        <color rgb="FF808000"/>
        <rFont val="UD デジタル 教科書体 N-R"/>
        <family val="1"/>
        <charset val="128"/>
      </rPr>
      <t xml:space="preserve">$L$77</t>
    </r>
    <r>
      <rPr>
        <sz val="12"/>
        <rFont val="UD デジタル 教科書体 N-R"/>
        <family val="1"/>
        <charset val="128"/>
      </rPr>
      <t xml:space="preserve">,</t>
    </r>
    <r>
      <rPr>
        <sz val="12"/>
        <color rgb="FF0000FF"/>
        <rFont val="UD デジタル 教科書体 N-R"/>
        <family val="1"/>
        <charset val="128"/>
      </rPr>
      <t xml:space="preserve">$M$77</t>
    </r>
    <r>
      <rPr>
        <sz val="12"/>
        <color rgb="FF808000"/>
        <rFont val="UD デジタル 教科書体 N-R"/>
        <family val="1"/>
        <charset val="128"/>
      </rPr>
      <t xml:space="preserve">,</t>
    </r>
    <r>
      <rPr>
        <sz val="12"/>
        <rFont val="UD デジタル 教科書体 N-R"/>
        <family val="1"/>
        <charset val="128"/>
      </rPr>
      <t xml:space="preserve">IF⑦</t>
    </r>
  </si>
  <si>
    <t xml:space="preserve">M77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</si>
  <si>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夫）がL77（</t>
    </r>
    <r>
      <rPr>
        <sz val="12"/>
        <rFont val="UD デジタル 教科書体 N-R"/>
        <family val="1"/>
        <charset val="128"/>
      </rPr>
      <t xml:space="preserve">500万円未満）以下の</t>
    </r>
    <r>
      <rPr>
        <sz val="12"/>
        <rFont val="UD デジタル 教科書体 N-R"/>
        <family val="1"/>
        <charset val="1"/>
      </rPr>
      <t xml:space="preserve">場合M77（保険料）の値</t>
    </r>
  </si>
  <si>
    <r>
      <rPr>
        <sz val="12"/>
        <rFont val="UD デジタル 教科書体 N-R"/>
        <family val="1"/>
        <charset val="128"/>
      </rPr>
      <t xml:space="preserve">IF⑦=IF(</t>
    </r>
    <r>
      <rPr>
        <sz val="12"/>
        <color rgb="FFFF00FF"/>
        <rFont val="UD デジタル 教科書体 N-R"/>
        <family val="1"/>
        <charset val="128"/>
      </rPr>
      <t xml:space="preserve">D19</t>
    </r>
    <r>
      <rPr>
        <sz val="12"/>
        <rFont val="UD デジタル 教科書体 N-R"/>
        <family val="1"/>
        <charset val="128"/>
      </rPr>
      <t xml:space="preserve">&lt;</t>
    </r>
    <r>
      <rPr>
        <sz val="12"/>
        <color rgb="FFFF00FF"/>
        <rFont val="UD デジタル 教科書体 N-R"/>
        <family val="1"/>
        <charset val="128"/>
      </rPr>
      <t xml:space="preserve">$N$77</t>
    </r>
    <r>
      <rPr>
        <sz val="12"/>
        <rFont val="UD デジタル 教科書体 N-R"/>
        <family val="1"/>
        <charset val="128"/>
      </rPr>
      <t xml:space="preserve">,</t>
    </r>
    <r>
      <rPr>
        <sz val="12"/>
        <color rgb="FF008000"/>
        <rFont val="UD デジタル 教科書体 N-R"/>
        <family val="1"/>
        <charset val="128"/>
      </rPr>
      <t xml:space="preserve">$O$77</t>
    </r>
    <r>
      <rPr>
        <sz val="12"/>
        <color rgb="FF808000"/>
        <rFont val="UD デジタル 教科書体 N-R"/>
        <family val="1"/>
        <charset val="128"/>
      </rPr>
      <t xml:space="preserve">,</t>
    </r>
    <r>
      <rPr>
        <sz val="12"/>
        <rFont val="UD デジタル 教科書体 N-R"/>
        <family val="1"/>
        <charset val="128"/>
      </rPr>
      <t xml:space="preserve">IF⑧</t>
    </r>
  </si>
  <si>
    <t xml:space="preserve">O77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</si>
  <si>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夫）がN77（750</t>
    </r>
    <r>
      <rPr>
        <sz val="12"/>
        <rFont val="UD デジタル 教科書体 N-R"/>
        <family val="1"/>
        <charset val="128"/>
      </rPr>
      <t xml:space="preserve">万円未満）以下の</t>
    </r>
    <r>
      <rPr>
        <sz val="12"/>
        <rFont val="UD デジタル 教科書体 N-R"/>
        <family val="1"/>
        <charset val="1"/>
      </rPr>
      <t xml:space="preserve">場合O77（保険料）の値</t>
    </r>
  </si>
  <si>
    <r>
      <rPr>
        <sz val="12"/>
        <rFont val="UD デジタル 教科書体 N-R"/>
        <family val="1"/>
        <charset val="128"/>
      </rPr>
      <t xml:space="preserve">IF⑧=IF(</t>
    </r>
    <r>
      <rPr>
        <sz val="12"/>
        <color rgb="FFFF00FF"/>
        <rFont val="UD デジタル 教科書体 N-R"/>
        <family val="1"/>
        <charset val="128"/>
      </rPr>
      <t xml:space="preserve">D19</t>
    </r>
    <r>
      <rPr>
        <sz val="12"/>
        <rFont val="UD デジタル 教科書体 N-R"/>
        <family val="1"/>
        <charset val="128"/>
      </rPr>
      <t xml:space="preserve">&lt;</t>
    </r>
    <r>
      <rPr>
        <sz val="12"/>
        <color rgb="FF800000"/>
        <rFont val="UD デジタル 教科書体 N-R"/>
        <family val="1"/>
        <charset val="128"/>
      </rPr>
      <t xml:space="preserve">$P$77</t>
    </r>
    <r>
      <rPr>
        <sz val="12"/>
        <rFont val="UD デジタル 教科書体 N-R"/>
        <family val="1"/>
        <charset val="128"/>
      </rPr>
      <t xml:space="preserve">,</t>
    </r>
    <r>
      <rPr>
        <sz val="12"/>
        <color rgb="FF800080"/>
        <rFont val="UD デジタル 教科書体 N-R"/>
        <family val="1"/>
        <charset val="128"/>
      </rPr>
      <t xml:space="preserve">$Q$77</t>
    </r>
    <r>
      <rPr>
        <sz val="12"/>
        <rFont val="UD デジタル 教科書体 N-R"/>
        <family val="1"/>
        <charset val="128"/>
      </rPr>
      <t xml:space="preserve">,</t>
    </r>
    <r>
      <rPr>
        <sz val="12"/>
        <color rgb="FF808000"/>
        <rFont val="UD デジタル 教科書体 N-R"/>
        <family val="1"/>
        <charset val="128"/>
      </rPr>
      <t xml:space="preserve">$S$77）</t>
    </r>
  </si>
  <si>
    <t xml:space="preserve">Q77</t>
  </si>
  <si>
    <r>
      <rPr>
        <sz val="12"/>
        <rFont val="UD デジタル 教科書体 N-R"/>
        <family val="1"/>
        <charset val="1"/>
      </rPr>
      <t xml:space="preserve">D19（</t>
    </r>
    <r>
      <rPr>
        <sz val="12"/>
        <rFont val="UD デジタル 教科書体 N-R"/>
        <family val="1"/>
        <charset val="128"/>
      </rPr>
      <t xml:space="preserve">所得金額</t>
    </r>
    <r>
      <rPr>
        <sz val="12"/>
        <rFont val="UD デジタル 教科書体 N-R"/>
        <family val="1"/>
        <charset val="1"/>
      </rPr>
      <t xml:space="preserve">夫）がP77（1,000</t>
    </r>
    <r>
      <rPr>
        <sz val="12"/>
        <rFont val="UD デジタル 教科書体 N-R"/>
        <family val="1"/>
        <charset val="128"/>
      </rPr>
      <t xml:space="preserve">万円未満）以下の</t>
    </r>
    <r>
      <rPr>
        <sz val="12"/>
        <rFont val="UD デジタル 教科書体 N-R"/>
        <family val="1"/>
        <charset val="1"/>
      </rPr>
      <t xml:space="preserve">場合Q77（保険料）の値</t>
    </r>
  </si>
  <si>
    <t xml:space="preserve">S77</t>
  </si>
  <si>
    <t xml:space="preserve">S77（保険料）の値</t>
  </si>
  <si>
    <r>
      <rPr>
        <sz val="12"/>
        <rFont val="UD デジタル 教科書体 N-R"/>
        <family val="1"/>
        <charset val="128"/>
      </rPr>
      <t xml:space="preserve">IF⑨=IF(</t>
    </r>
    <r>
      <rPr>
        <sz val="12"/>
        <color rgb="FF0000FF"/>
        <rFont val="UD デジタル 教科書体 N-R"/>
        <family val="1"/>
        <charset val="128"/>
      </rPr>
      <t xml:space="preserve">E24</t>
    </r>
    <r>
      <rPr>
        <sz val="12"/>
        <rFont val="UD デジタル 教科書体 N-R"/>
        <family val="1"/>
        <charset val="128"/>
      </rPr>
      <t xml:space="preserve">&gt;0,IF⑩,(IF⑪,IF⑫))</t>
    </r>
  </si>
  <si>
    <r>
      <rPr>
        <sz val="12"/>
        <rFont val="UD デジタル 教科書体 N-R"/>
        <family val="1"/>
        <charset val="1"/>
      </rPr>
      <t xml:space="preserve">E24（住民税妻）が0以上なら</t>
    </r>
    <r>
      <rPr>
        <sz val="12"/>
        <rFont val="UD デジタル 教科書体 N-R"/>
        <family val="1"/>
        <charset val="128"/>
      </rPr>
      <t xml:space="preserve">IF⑩で判定を行う</t>
    </r>
  </si>
  <si>
    <t xml:space="preserve">さらにIF⑪で判定を行う</t>
  </si>
  <si>
    <r>
      <rPr>
        <sz val="12"/>
        <rFont val="UD デジタル 教科書体 N-R"/>
        <family val="1"/>
        <charset val="128"/>
      </rPr>
      <t xml:space="preserve">IF⑩=IF((</t>
    </r>
    <r>
      <rPr>
        <sz val="12"/>
        <color rgb="FFFF0000"/>
        <rFont val="UD デジタル 教科書体 N-R"/>
        <family val="1"/>
        <charset val="128"/>
      </rPr>
      <t xml:space="preserve">D14</t>
    </r>
    <r>
      <rPr>
        <sz val="12"/>
        <rFont val="UD デジタル 教科書体 N-R"/>
        <family val="1"/>
        <charset val="128"/>
      </rPr>
      <t xml:space="preserve">+</t>
    </r>
    <r>
      <rPr>
        <sz val="12"/>
        <color rgb="FFFF00FF"/>
        <rFont val="UD デジタル 教科書体 N-R"/>
        <family val="1"/>
        <charset val="128"/>
      </rPr>
      <t xml:space="preserve">D19</t>
    </r>
    <r>
      <rPr>
        <sz val="12"/>
        <rFont val="UD デジタル 教科書体 N-R"/>
        <family val="1"/>
        <charset val="128"/>
      </rPr>
      <t xml:space="preserve">)&lt;=</t>
    </r>
    <r>
      <rPr>
        <sz val="12"/>
        <color rgb="FF008000"/>
        <rFont val="UD デジタル 教科書体 N-R"/>
        <family val="1"/>
        <charset val="128"/>
      </rPr>
      <t xml:space="preserve">$J$74</t>
    </r>
    <r>
      <rPr>
        <sz val="12"/>
        <rFont val="UD デジタル 教科書体 N-R"/>
        <family val="1"/>
        <charset val="128"/>
      </rPr>
      <t xml:space="preserve">,</t>
    </r>
    <r>
      <rPr>
        <sz val="12"/>
        <color rgb="FF000080"/>
        <rFont val="UD デジタル 教科書体 N-R"/>
        <family val="1"/>
        <charset val="128"/>
      </rPr>
      <t xml:space="preserve">$K$74</t>
    </r>
    <r>
      <rPr>
        <sz val="12"/>
        <rFont val="UD デジタル 教科書体 N-R"/>
        <family val="1"/>
        <charset val="128"/>
      </rPr>
      <t xml:space="preserve">,</t>
    </r>
    <r>
      <rPr>
        <sz val="12"/>
        <color rgb="FF800000"/>
        <rFont val="UD デジタル 教科書体 N-R"/>
        <family val="1"/>
        <charset val="128"/>
      </rPr>
      <t xml:space="preserve">$M$74</t>
    </r>
    <r>
      <rPr>
        <sz val="12"/>
        <rFont val="UD デジタル 教科書体 N-R"/>
        <family val="1"/>
        <charset val="128"/>
      </rPr>
      <t xml:space="preserve">)</t>
    </r>
  </si>
  <si>
    <t xml:space="preserve">K74</t>
  </si>
  <si>
    <r>
      <rPr>
        <sz val="12"/>
        <rFont val="UD デジタル 教科書体 N-R"/>
        <family val="1"/>
        <charset val="128"/>
      </rPr>
      <t xml:space="preserve">D14（前年年金集計夫）と</t>
    </r>
    <r>
      <rPr>
        <sz val="12"/>
        <rFont val="UD デジタル 教科書体 N-R"/>
        <family val="1"/>
        <charset val="1"/>
      </rPr>
      <t xml:space="preserve">D19（前年</t>
    </r>
    <r>
      <rPr>
        <sz val="12"/>
        <rFont val="UD デジタル 教科書体 N-R"/>
        <family val="1"/>
        <charset val="128"/>
      </rPr>
      <t xml:space="preserve">所得金額</t>
    </r>
    <r>
      <rPr>
        <sz val="12"/>
        <rFont val="UD デジタル 教科書体 N-R"/>
        <family val="1"/>
        <charset val="1"/>
      </rPr>
      <t xml:space="preserve">夫）を足した値がJ74（</t>
    </r>
    <r>
      <rPr>
        <sz val="12"/>
        <rFont val="UD デジタル 教科書体 N-R"/>
        <family val="1"/>
        <charset val="128"/>
      </rPr>
      <t xml:space="preserve">80万円以下）以下の</t>
    </r>
    <r>
      <rPr>
        <sz val="12"/>
        <rFont val="UD デジタル 教科書体 N-R"/>
        <family val="1"/>
        <charset val="1"/>
      </rPr>
      <t xml:space="preserve">場合K74（保険料）の値</t>
    </r>
  </si>
  <si>
    <t xml:space="preserve">M74</t>
  </si>
  <si>
    <t xml:space="preserve">M74（保険料）の値</t>
  </si>
  <si>
    <r>
      <rPr>
        <sz val="12"/>
        <rFont val="UD デジタル 教科書体 N-R"/>
        <family val="1"/>
        <charset val="128"/>
      </rPr>
      <t xml:space="preserve">IF⑪=IF((</t>
    </r>
    <r>
      <rPr>
        <sz val="12"/>
        <color rgb="FFFF0000"/>
        <rFont val="UD デジタル 教科書体 N-R"/>
        <family val="1"/>
        <charset val="128"/>
      </rPr>
      <t xml:space="preserve">D14</t>
    </r>
    <r>
      <rPr>
        <sz val="12"/>
        <rFont val="UD デジタル 教科書体 N-R"/>
        <family val="1"/>
        <charset val="128"/>
      </rPr>
      <t xml:space="preserve">+</t>
    </r>
    <r>
      <rPr>
        <sz val="12"/>
        <color rgb="FFFF00FF"/>
        <rFont val="UD デジタル 教科書体 N-R"/>
        <family val="1"/>
        <charset val="128"/>
      </rPr>
      <t xml:space="preserve">D19</t>
    </r>
    <r>
      <rPr>
        <sz val="12"/>
        <rFont val="UD デジタル 教科書体 N-R"/>
        <family val="1"/>
        <charset val="128"/>
      </rPr>
      <t xml:space="preserve">)&lt;=</t>
    </r>
    <r>
      <rPr>
        <sz val="12"/>
        <color rgb="FF0000FF"/>
        <rFont val="UD デジタル 教科書体 N-R"/>
        <family val="1"/>
        <charset val="128"/>
      </rPr>
      <t xml:space="preserve">$D$74</t>
    </r>
    <r>
      <rPr>
        <sz val="12"/>
        <rFont val="UD デジタル 教科書体 N-R"/>
        <family val="1"/>
        <charset val="128"/>
      </rPr>
      <t xml:space="preserve">,</t>
    </r>
    <r>
      <rPr>
        <sz val="12"/>
        <color rgb="FFFF0000"/>
        <rFont val="UD デジタル 教科書体 N-R"/>
        <family val="1"/>
        <charset val="128"/>
      </rPr>
      <t xml:space="preserve">$E$74</t>
    </r>
    <r>
      <rPr>
        <sz val="12"/>
        <rFont val="UD デジタル 教科書体 N-R"/>
        <family val="1"/>
        <charset val="128"/>
      </rPr>
      <t xml:space="preserve">,IF⑫)</t>
    </r>
  </si>
  <si>
    <r>
      <rPr>
        <sz val="12"/>
        <rFont val="UD デジタル 教科書体 N-R"/>
        <family val="1"/>
        <charset val="128"/>
      </rPr>
      <t xml:space="preserve">D14（前年年金集計夫）と</t>
    </r>
    <r>
      <rPr>
        <sz val="12"/>
        <rFont val="UD デジタル 教科書体 N-R"/>
        <family val="1"/>
        <charset val="1"/>
      </rPr>
      <t xml:space="preserve">D19（前年</t>
    </r>
    <r>
      <rPr>
        <sz val="12"/>
        <rFont val="UD デジタル 教科書体 N-R"/>
        <family val="1"/>
        <charset val="128"/>
      </rPr>
      <t xml:space="preserve">所得金額</t>
    </r>
    <r>
      <rPr>
        <sz val="12"/>
        <rFont val="UD デジタル 教科書体 N-R"/>
        <family val="1"/>
        <charset val="1"/>
      </rPr>
      <t xml:space="preserve">夫）を足した値がD74（</t>
    </r>
    <r>
      <rPr>
        <sz val="12"/>
        <rFont val="UD デジタル 教科書体 N-R"/>
        <family val="1"/>
        <charset val="128"/>
      </rPr>
      <t xml:space="preserve">80万円以下）以下の</t>
    </r>
    <r>
      <rPr>
        <sz val="12"/>
        <rFont val="UD デジタル 教科書体 N-R"/>
        <family val="1"/>
        <charset val="1"/>
      </rPr>
      <t xml:space="preserve">場合E74（保険料）の値</t>
    </r>
  </si>
  <si>
    <t xml:space="preserve">さらにIF⑫で判定を行う</t>
  </si>
  <si>
    <r>
      <rPr>
        <sz val="12"/>
        <rFont val="UD デジタル 教科書体 N-R"/>
        <family val="1"/>
        <charset val="128"/>
      </rPr>
      <t xml:space="preserve">IF⑫=IF((</t>
    </r>
    <r>
      <rPr>
        <sz val="12"/>
        <color rgb="FFFF0000"/>
        <rFont val="UD デジタル 教科書体 N-R"/>
        <family val="1"/>
        <charset val="128"/>
      </rPr>
      <t xml:space="preserve">D14</t>
    </r>
    <r>
      <rPr>
        <sz val="12"/>
        <rFont val="UD デジタル 教科書体 N-R"/>
        <family val="1"/>
        <charset val="128"/>
      </rPr>
      <t xml:space="preserve">+</t>
    </r>
    <r>
      <rPr>
        <sz val="12"/>
        <color rgb="FFFF00FF"/>
        <rFont val="UD デジタル 教科書体 N-R"/>
        <family val="1"/>
        <charset val="128"/>
      </rPr>
      <t xml:space="preserve">D19</t>
    </r>
    <r>
      <rPr>
        <sz val="12"/>
        <rFont val="UD デジタル 教科書体 N-R"/>
        <family val="1"/>
        <charset val="128"/>
      </rPr>
      <t xml:space="preserve">)&lt;=</t>
    </r>
    <r>
      <rPr>
        <sz val="12"/>
        <color rgb="FF000080"/>
        <rFont val="UD デジタル 教科書体 N-R"/>
        <family val="1"/>
        <charset val="128"/>
      </rPr>
      <t xml:space="preserve">$F$74</t>
    </r>
    <r>
      <rPr>
        <sz val="12"/>
        <rFont val="UD デジタル 教科書体 N-R"/>
        <family val="1"/>
        <charset val="128"/>
      </rPr>
      <t xml:space="preserve">,</t>
    </r>
    <r>
      <rPr>
        <sz val="12"/>
        <color rgb="FF800000"/>
        <rFont val="UD デジタル 教科書体 N-R"/>
        <family val="1"/>
        <charset val="128"/>
      </rPr>
      <t xml:space="preserve">$G$74</t>
    </r>
    <r>
      <rPr>
        <sz val="12"/>
        <rFont val="UD デジタル 教科書体 N-R"/>
        <family val="1"/>
        <charset val="128"/>
      </rPr>
      <t xml:space="preserve">,</t>
    </r>
    <r>
      <rPr>
        <sz val="12"/>
        <color rgb="FF800080"/>
        <rFont val="UD デジタル 教科書体 N-R"/>
        <family val="1"/>
        <charset val="128"/>
      </rPr>
      <t xml:space="preserve">$I$74)</t>
    </r>
  </si>
  <si>
    <r>
      <rPr>
        <sz val="12"/>
        <rFont val="UD デジタル 教科書体 N-R"/>
        <family val="1"/>
        <charset val="128"/>
      </rPr>
      <t xml:space="preserve">D14（前年年金集計夫）と</t>
    </r>
    <r>
      <rPr>
        <sz val="12"/>
        <rFont val="UD デジタル 教科書体 N-R"/>
        <family val="1"/>
        <charset val="1"/>
      </rPr>
      <t xml:space="preserve">D19（前年</t>
    </r>
    <r>
      <rPr>
        <sz val="12"/>
        <rFont val="UD デジタル 教科書体 N-R"/>
        <family val="1"/>
        <charset val="128"/>
      </rPr>
      <t xml:space="preserve">所得金額</t>
    </r>
    <r>
      <rPr>
        <sz val="12"/>
        <rFont val="UD デジタル 教科書体 N-R"/>
        <family val="1"/>
        <charset val="1"/>
      </rPr>
      <t xml:space="preserve">夫）を足した値がF74（</t>
    </r>
    <r>
      <rPr>
        <sz val="12"/>
        <rFont val="UD デジタル 教科書体 N-R"/>
        <family val="1"/>
        <charset val="128"/>
      </rPr>
      <t xml:space="preserve">80万円以下）以下の</t>
    </r>
    <r>
      <rPr>
        <sz val="12"/>
        <rFont val="UD デジタル 教科書体 N-R"/>
        <family val="1"/>
        <charset val="1"/>
      </rPr>
      <t xml:space="preserve">場合G74（保険料）の値</t>
    </r>
  </si>
  <si>
    <t xml:space="preserve">I74（保険料）の値</t>
  </si>
  <si>
    <r>
      <rPr>
        <sz val="12"/>
        <rFont val="UD デジタル 教科書体 N-R"/>
        <family val="1"/>
        <charset val="128"/>
      </rPr>
      <t xml:space="preserve">IF⑬=IF(</t>
    </r>
    <r>
      <rPr>
        <sz val="12"/>
        <color rgb="FF0000FF"/>
        <rFont val="UD デジタル 教科書体 N-R"/>
        <family val="1"/>
        <charset val="128"/>
      </rPr>
      <t xml:space="preserve">E3</t>
    </r>
    <r>
      <rPr>
        <sz val="12"/>
        <rFont val="UD デジタル 教科書体 N-R"/>
        <family val="1"/>
        <charset val="128"/>
      </rPr>
      <t xml:space="preserve">=65,</t>
    </r>
    <r>
      <rPr>
        <sz val="12"/>
        <color rgb="FFFF0000"/>
        <rFont val="UD デジタル 教科書体 N-R"/>
        <family val="1"/>
        <charset val="128"/>
      </rPr>
      <t xml:space="preserve">$D$58</t>
    </r>
    <r>
      <rPr>
        <sz val="12"/>
        <rFont val="UD デジタル 教科書体 N-R"/>
        <family val="1"/>
        <charset val="128"/>
      </rPr>
      <t xml:space="preserve">/12,1)</t>
    </r>
  </si>
  <si>
    <t xml:space="preserve">E3（年齢夫）が65歳ならD58（夫誕生月以後の月数）を12で割った値</t>
  </si>
  <si>
    <t xml:space="preserve">E43～AS43</t>
  </si>
  <si>
    <r>
      <rPr>
        <sz val="12"/>
        <rFont val="UD デジタル 教科書体 N-R"/>
        <family val="1"/>
        <charset val="1"/>
      </rPr>
      <t xml:space="preserve">E43</t>
    </r>
    <r>
      <rPr>
        <sz val="12"/>
        <rFont val="UD デジタル 教科書体 N-R"/>
        <family val="1"/>
        <charset val="128"/>
      </rPr>
      <t xml:space="preserve">=IF(OR(</t>
    </r>
    <r>
      <rPr>
        <sz val="12"/>
        <color rgb="FF0000FF"/>
        <rFont val="UD デジタル 教科書体 N-R"/>
        <family val="1"/>
        <charset val="128"/>
      </rPr>
      <t xml:space="preserve">E4</t>
    </r>
    <r>
      <rPr>
        <sz val="12"/>
        <rFont val="UD デジタル 教科書体 N-R"/>
        <family val="1"/>
        <charset val="128"/>
      </rPr>
      <t xml:space="preserve">&lt;=64,</t>
    </r>
    <r>
      <rPr>
        <sz val="12"/>
        <color rgb="FF0000FF"/>
        <rFont val="UD デジタル 教科書体 N-R"/>
        <family val="1"/>
        <charset val="128"/>
      </rPr>
      <t xml:space="preserve">E4</t>
    </r>
    <r>
      <rPr>
        <sz val="12"/>
        <rFont val="UD デジタル 教科書体 N-R"/>
        <family val="1"/>
        <charset val="128"/>
      </rPr>
      <t xml:space="preserve">=0),0,IF(</t>
    </r>
    <r>
      <rPr>
        <sz val="12"/>
        <color rgb="FFFF00FF"/>
        <rFont val="UD デジタル 教科書体 N-R"/>
        <family val="1"/>
        <charset val="128"/>
      </rPr>
      <t xml:space="preserve">E24</t>
    </r>
    <r>
      <rPr>
        <sz val="12"/>
        <rFont val="UD デジタル 教科書体 N-R"/>
        <family val="1"/>
        <charset val="128"/>
      </rPr>
      <t xml:space="preserve">&gt;0,IF(</t>
    </r>
    <r>
      <rPr>
        <sz val="12"/>
        <color rgb="FF008000"/>
        <rFont val="UD デジタル 教科書体 N-R"/>
        <family val="1"/>
        <charset val="128"/>
      </rPr>
      <t xml:space="preserve">D20</t>
    </r>
    <r>
      <rPr>
        <sz val="12"/>
        <rFont val="UD デジタル 教科書体 N-R"/>
        <family val="1"/>
        <charset val="128"/>
      </rPr>
      <t xml:space="preserve">&lt;</t>
    </r>
    <r>
      <rPr>
        <sz val="12"/>
        <color rgb="FF000080"/>
        <rFont val="UD デジタル 教科書体 N-R"/>
        <family val="1"/>
        <charset val="128"/>
      </rPr>
      <t xml:space="preserve">$D$77</t>
    </r>
    <r>
      <rPr>
        <sz val="12"/>
        <rFont val="UD デジタル 教科書体 N-R"/>
        <family val="1"/>
        <charset val="128"/>
      </rPr>
      <t xml:space="preserve">,</t>
    </r>
    <r>
      <rPr>
        <sz val="12"/>
        <color rgb="FF800000"/>
        <rFont val="UD デジタル 教科書体 N-R"/>
        <family val="1"/>
        <charset val="128"/>
      </rPr>
      <t xml:space="preserve">$E$77</t>
    </r>
    <r>
      <rPr>
        <sz val="12"/>
        <rFont val="UD デジタル 教科書体 N-R"/>
        <family val="1"/>
        <charset val="128"/>
      </rPr>
      <t xml:space="preserve">,IF(</t>
    </r>
    <r>
      <rPr>
        <sz val="12"/>
        <color rgb="FF008000"/>
        <rFont val="UD デジタル 教科書体 N-R"/>
        <family val="1"/>
        <charset val="128"/>
      </rPr>
      <t xml:space="preserve">D20</t>
    </r>
    <r>
      <rPr>
        <sz val="12"/>
        <rFont val="UD デジタル 教科書体 N-R"/>
        <family val="1"/>
        <charset val="128"/>
      </rPr>
      <t xml:space="preserve">&lt;</t>
    </r>
    <r>
      <rPr>
        <sz val="12"/>
        <color rgb="FF808000"/>
        <rFont val="UD デジタル 教科書体 N-R"/>
        <family val="1"/>
        <charset val="128"/>
      </rPr>
      <t xml:space="preserve">$F$77</t>
    </r>
    <r>
      <rPr>
        <sz val="12"/>
        <rFont val="UD デジタル 教科書体 N-R"/>
        <family val="1"/>
        <charset val="128"/>
      </rPr>
      <t xml:space="preserve">,</t>
    </r>
    <r>
      <rPr>
        <sz val="12"/>
        <color rgb="FF0000FF"/>
        <rFont val="UD デジタル 教科書体 N-R"/>
        <family val="1"/>
        <charset val="128"/>
      </rPr>
      <t xml:space="preserve">$G$77</t>
    </r>
    <r>
      <rPr>
        <sz val="12"/>
        <rFont val="UD デジタル 教科書体 N-R"/>
        <family val="1"/>
        <charset val="128"/>
      </rPr>
      <t xml:space="preserve">,IF(</t>
    </r>
    <r>
      <rPr>
        <sz val="12"/>
        <color rgb="FF008000"/>
        <rFont val="UD デジタル 教科書体 N-R"/>
        <family val="1"/>
        <charset val="128"/>
      </rPr>
      <t xml:space="preserve">D20</t>
    </r>
    <r>
      <rPr>
        <sz val="12"/>
        <rFont val="UD デジタル 教科書体 N-R"/>
        <family val="1"/>
        <charset val="128"/>
      </rPr>
      <t xml:space="preserve">&lt;</t>
    </r>
    <r>
      <rPr>
        <sz val="12"/>
        <color rgb="FFFF00FF"/>
        <rFont val="UD デジタル 教科書体 N-R"/>
        <family val="1"/>
        <charset val="128"/>
      </rPr>
      <t xml:space="preserve">$H$77</t>
    </r>
    <r>
      <rPr>
        <sz val="12"/>
        <rFont val="UD デジタル 教科書体 N-R"/>
        <family val="1"/>
        <charset val="128"/>
      </rPr>
      <t xml:space="preserve">,</t>
    </r>
    <r>
      <rPr>
        <sz val="12"/>
        <color rgb="FF008000"/>
        <rFont val="UD デジタル 教科書体 N-R"/>
        <family val="1"/>
        <charset val="128"/>
      </rPr>
      <t xml:space="preserve">$I$77</t>
    </r>
    <r>
      <rPr>
        <sz val="12"/>
        <rFont val="UD デジタル 教科書体 N-R"/>
        <family val="1"/>
        <charset val="128"/>
      </rPr>
      <t xml:space="preserve">,IF(</t>
    </r>
    <r>
      <rPr>
        <sz val="12"/>
        <color rgb="FF008000"/>
        <rFont val="UD デジタル 教科書体 N-R"/>
        <family val="1"/>
        <charset val="128"/>
      </rPr>
      <t xml:space="preserve">D20</t>
    </r>
    <r>
      <rPr>
        <sz val="12"/>
        <rFont val="UD デジタル 教科書体 N-R"/>
        <family val="1"/>
        <charset val="128"/>
      </rPr>
      <t xml:space="preserve">&lt;</t>
    </r>
    <r>
      <rPr>
        <sz val="12"/>
        <color rgb="FF800000"/>
        <rFont val="UD デジタル 教科書体 N-R"/>
        <family val="1"/>
        <charset val="128"/>
      </rPr>
      <t xml:space="preserve">$J$77</t>
    </r>
    <r>
      <rPr>
        <sz val="12"/>
        <rFont val="UD デジタル 教科書体 N-R"/>
        <family val="1"/>
        <charset val="128"/>
      </rPr>
      <t xml:space="preserve">,</t>
    </r>
    <r>
      <rPr>
        <sz val="12"/>
        <color rgb="FF800080"/>
        <rFont val="UD デジタル 教科書体 N-R"/>
        <family val="1"/>
        <charset val="128"/>
      </rPr>
      <t xml:space="preserve">$K$77</t>
    </r>
    <r>
      <rPr>
        <sz val="12"/>
        <rFont val="UD デジタル 教科書体 N-R"/>
        <family val="1"/>
        <charset val="128"/>
      </rPr>
      <t xml:space="preserve">,IF(</t>
    </r>
    <r>
      <rPr>
        <sz val="12"/>
        <color rgb="FF008000"/>
        <rFont val="UD デジタル 教科書体 N-R"/>
        <family val="1"/>
        <charset val="128"/>
      </rPr>
      <t xml:space="preserve">D20</t>
    </r>
    <r>
      <rPr>
        <sz val="12"/>
        <rFont val="UD デジタル 教科書体 N-R"/>
        <family val="1"/>
        <charset val="128"/>
      </rPr>
      <t xml:space="preserve">&lt;</t>
    </r>
    <r>
      <rPr>
        <sz val="12"/>
        <color rgb="FF0000FF"/>
        <rFont val="UD デジタル 教科書体 N-R"/>
        <family val="1"/>
        <charset val="128"/>
      </rPr>
      <t xml:space="preserve">$L$77</t>
    </r>
    <r>
      <rPr>
        <sz val="12"/>
        <rFont val="UD デジタル 教科書体 N-R"/>
        <family val="1"/>
        <charset val="128"/>
      </rPr>
      <t xml:space="preserve">,</t>
    </r>
    <r>
      <rPr>
        <sz val="12"/>
        <color rgb="FFFF0000"/>
        <rFont val="UD デジタル 教科書体 N-R"/>
        <family val="1"/>
        <charset val="128"/>
      </rPr>
      <t xml:space="preserve">$M$77</t>
    </r>
    <r>
      <rPr>
        <sz val="12"/>
        <rFont val="UD デジタル 教科書体 N-R"/>
        <family val="1"/>
        <charset val="128"/>
      </rPr>
      <t xml:space="preserve">,IF(</t>
    </r>
    <r>
      <rPr>
        <sz val="12"/>
        <color rgb="FF008000"/>
        <rFont val="UD デジタル 教科書体 N-R"/>
        <family val="1"/>
        <charset val="128"/>
      </rPr>
      <t xml:space="preserve">D20</t>
    </r>
    <r>
      <rPr>
        <sz val="12"/>
        <rFont val="UD デジタル 教科書体 N-R"/>
        <family val="1"/>
        <charset val="128"/>
      </rPr>
      <t xml:space="preserve">&lt;</t>
    </r>
    <r>
      <rPr>
        <sz val="12"/>
        <color rgb="FF008000"/>
        <rFont val="UD デジタル 教科書体 N-R"/>
        <family val="1"/>
        <charset val="128"/>
      </rPr>
      <t xml:space="preserve">$N$77</t>
    </r>
    <r>
      <rPr>
        <sz val="12"/>
        <rFont val="UD デジタル 教科書体 N-R"/>
        <family val="1"/>
        <charset val="128"/>
      </rPr>
      <t xml:space="preserve">,</t>
    </r>
    <r>
      <rPr>
        <sz val="12"/>
        <color rgb="FF000080"/>
        <rFont val="UD デジタル 教科書体 N-R"/>
        <family val="1"/>
        <charset val="128"/>
      </rPr>
      <t xml:space="preserve">$O$77</t>
    </r>
    <r>
      <rPr>
        <sz val="12"/>
        <rFont val="UD デジタル 教科書体 N-R"/>
        <family val="1"/>
        <charset val="128"/>
      </rPr>
      <t xml:space="preserve">,IF(</t>
    </r>
    <r>
      <rPr>
        <sz val="12"/>
        <color rgb="FF008000"/>
        <rFont val="UD デジタル 教科書体 N-R"/>
        <family val="1"/>
        <charset val="128"/>
      </rPr>
      <t xml:space="preserve">D20</t>
    </r>
    <r>
      <rPr>
        <sz val="12"/>
        <rFont val="UD デジタル 教科書体 N-R"/>
        <family val="1"/>
        <charset val="128"/>
      </rPr>
      <t xml:space="preserve">&lt;</t>
    </r>
    <r>
      <rPr>
        <sz val="12"/>
        <color rgb="FF800080"/>
        <rFont val="UD デジタル 教科書体 N-R"/>
        <family val="1"/>
        <charset val="128"/>
      </rPr>
      <t xml:space="preserve">$P$77</t>
    </r>
    <r>
      <rPr>
        <sz val="12"/>
        <rFont val="UD デジタル 教科書体 N-R"/>
        <family val="1"/>
        <charset val="128"/>
      </rPr>
      <t xml:space="preserve">,</t>
    </r>
    <r>
      <rPr>
        <sz val="12"/>
        <color rgb="FF808000"/>
        <rFont val="UD デジタル 教科書体 N-R"/>
        <family val="1"/>
        <charset val="128"/>
      </rPr>
      <t xml:space="preserve">$Q$77</t>
    </r>
    <r>
      <rPr>
        <sz val="12"/>
        <rFont val="UD デジタル 教科書体 N-R"/>
        <family val="1"/>
        <charset val="128"/>
      </rPr>
      <t xml:space="preserve">,</t>
    </r>
    <r>
      <rPr>
        <sz val="12"/>
        <color rgb="FF0000FF"/>
        <rFont val="UD デジタル 教科書体 N-R"/>
        <family val="1"/>
        <charset val="128"/>
      </rPr>
      <t xml:space="preserve">$S$77</t>
    </r>
    <r>
      <rPr>
        <sz val="12"/>
        <rFont val="UD デジタル 教科書体 N-R"/>
        <family val="1"/>
        <charset val="128"/>
      </rPr>
      <t xml:space="preserve">))))))),IF(</t>
    </r>
    <r>
      <rPr>
        <sz val="12"/>
        <color rgb="FFFF0000"/>
        <rFont val="UD デジタル 教科書体 N-R"/>
        <family val="1"/>
        <charset val="128"/>
      </rPr>
      <t xml:space="preserve">E23</t>
    </r>
    <r>
      <rPr>
        <sz val="12"/>
        <rFont val="UD デジタル 教科書体 N-R"/>
        <family val="1"/>
        <charset val="128"/>
      </rPr>
      <t xml:space="preserve">&gt;0,IF((</t>
    </r>
    <r>
      <rPr>
        <sz val="12"/>
        <color rgb="FFFF00FF"/>
        <rFont val="UD デジタル 教科書体 N-R"/>
        <family val="1"/>
        <charset val="128"/>
      </rPr>
      <t xml:space="preserve">D15</t>
    </r>
    <r>
      <rPr>
        <sz val="12"/>
        <rFont val="UD デジタル 教科書体 N-R"/>
        <family val="1"/>
        <charset val="128"/>
      </rPr>
      <t xml:space="preserve">+</t>
    </r>
    <r>
      <rPr>
        <sz val="12"/>
        <color rgb="FF008000"/>
        <rFont val="UD デジタル 教科書体 N-R"/>
        <family val="1"/>
        <charset val="128"/>
      </rPr>
      <t xml:space="preserve">D20</t>
    </r>
    <r>
      <rPr>
        <sz val="12"/>
        <rFont val="UD デジタル 教科書体 N-R"/>
        <family val="1"/>
        <charset val="128"/>
      </rPr>
      <t xml:space="preserve">)&lt;=</t>
    </r>
    <r>
      <rPr>
        <sz val="12"/>
        <color rgb="FF000080"/>
        <rFont val="UD デジタル 教科書体 N-R"/>
        <family val="1"/>
        <charset val="128"/>
      </rPr>
      <t xml:space="preserve">$J$74</t>
    </r>
    <r>
      <rPr>
        <sz val="12"/>
        <rFont val="UD デジタル 教科書体 N-R"/>
        <family val="1"/>
        <charset val="128"/>
      </rPr>
      <t xml:space="preserve">,</t>
    </r>
    <r>
      <rPr>
        <sz val="12"/>
        <color rgb="FF800000"/>
        <rFont val="UD デジタル 教科書体 N-R"/>
        <family val="1"/>
        <charset val="128"/>
      </rPr>
      <t xml:space="preserve">$K$74</t>
    </r>
    <r>
      <rPr>
        <sz val="12"/>
        <rFont val="UD デジタル 教科書体 N-R"/>
        <family val="1"/>
        <charset val="128"/>
      </rPr>
      <t xml:space="preserve">,</t>
    </r>
    <r>
      <rPr>
        <sz val="12"/>
        <color rgb="FF800080"/>
        <rFont val="UD デジタル 教科書体 N-R"/>
        <family val="1"/>
        <charset val="128"/>
      </rPr>
      <t xml:space="preserve">$M$74</t>
    </r>
    <r>
      <rPr>
        <sz val="12"/>
        <rFont val="UD デジタル 教科書体 N-R"/>
        <family val="1"/>
        <charset val="128"/>
      </rPr>
      <t xml:space="preserve">),IF((</t>
    </r>
    <r>
      <rPr>
        <sz val="12"/>
        <color rgb="FFFF00FF"/>
        <rFont val="UD デジタル 教科書体 N-R"/>
        <family val="1"/>
        <charset val="128"/>
      </rPr>
      <t xml:space="preserve">D15</t>
    </r>
    <r>
      <rPr>
        <sz val="12"/>
        <rFont val="UD デジタル 教科書体 N-R"/>
        <family val="1"/>
        <charset val="128"/>
      </rPr>
      <t xml:space="preserve">+</t>
    </r>
    <r>
      <rPr>
        <sz val="12"/>
        <color rgb="FF008000"/>
        <rFont val="UD デジタル 教科書体 N-R"/>
        <family val="1"/>
        <charset val="128"/>
      </rPr>
      <t xml:space="preserve">D20</t>
    </r>
    <r>
      <rPr>
        <sz val="12"/>
        <rFont val="UD デジタル 教科書体 N-R"/>
        <family val="1"/>
        <charset val="128"/>
      </rPr>
      <t xml:space="preserve">)&lt;=</t>
    </r>
    <r>
      <rPr>
        <sz val="12"/>
        <color rgb="FFFF0000"/>
        <rFont val="UD デジタル 教科書体 N-R"/>
        <family val="1"/>
        <charset val="128"/>
      </rPr>
      <t xml:space="preserve">$D$74</t>
    </r>
    <r>
      <rPr>
        <sz val="12"/>
        <rFont val="UD デジタル 教科書体 N-R"/>
        <family val="1"/>
        <charset val="128"/>
      </rPr>
      <t xml:space="preserve">,</t>
    </r>
    <r>
      <rPr>
        <sz val="12"/>
        <color rgb="FFFF00FF"/>
        <rFont val="UD デジタル 教科書体 N-R"/>
        <family val="1"/>
        <charset val="128"/>
      </rPr>
      <t xml:space="preserve">$E$74</t>
    </r>
    <r>
      <rPr>
        <sz val="12"/>
        <rFont val="UD デジタル 教科書体 N-R"/>
        <family val="1"/>
        <charset val="128"/>
      </rPr>
      <t xml:space="preserve">,IF((</t>
    </r>
    <r>
      <rPr>
        <sz val="12"/>
        <color rgb="FFFF00FF"/>
        <rFont val="UD デジタル 教科書体 N-R"/>
        <family val="1"/>
        <charset val="128"/>
      </rPr>
      <t xml:space="preserve">D15</t>
    </r>
    <r>
      <rPr>
        <sz val="12"/>
        <rFont val="UD デジタル 教科書体 N-R"/>
        <family val="1"/>
        <charset val="128"/>
      </rPr>
      <t xml:space="preserve">+</t>
    </r>
    <r>
      <rPr>
        <sz val="12"/>
        <color rgb="FF008000"/>
        <rFont val="UD デジタル 教科書体 N-R"/>
        <family val="1"/>
        <charset val="128"/>
      </rPr>
      <t xml:space="preserve">D20</t>
    </r>
    <r>
      <rPr>
        <sz val="12"/>
        <rFont val="UD デジタル 教科書体 N-R"/>
        <family val="1"/>
        <charset val="128"/>
      </rPr>
      <t xml:space="preserve">)&lt;=</t>
    </r>
    <r>
      <rPr>
        <sz val="12"/>
        <color rgb="FF800000"/>
        <rFont val="UD デジタル 教科書体 N-R"/>
        <family val="1"/>
        <charset val="128"/>
      </rPr>
      <t xml:space="preserve">$F$74</t>
    </r>
    <r>
      <rPr>
        <sz val="12"/>
        <rFont val="UD デジタル 教科書体 N-R"/>
        <family val="1"/>
        <charset val="128"/>
      </rPr>
      <t xml:space="preserve">,</t>
    </r>
    <r>
      <rPr>
        <sz val="12"/>
        <color rgb="FF800080"/>
        <rFont val="UD デジタル 教科書体 N-R"/>
        <family val="1"/>
        <charset val="128"/>
      </rPr>
      <t xml:space="preserve">$G$74</t>
    </r>
    <r>
      <rPr>
        <sz val="12"/>
        <rFont val="UD デジタル 教科書体 N-R"/>
        <family val="1"/>
        <charset val="128"/>
      </rPr>
      <t xml:space="preserve">,</t>
    </r>
    <r>
      <rPr>
        <sz val="12"/>
        <color rgb="FF808000"/>
        <rFont val="UD デジタル 教科書体 N-R"/>
        <family val="1"/>
        <charset val="128"/>
      </rPr>
      <t xml:space="preserve">$I$74</t>
    </r>
    <r>
      <rPr>
        <sz val="12"/>
        <rFont val="UD デジタル 教科書体 N-R"/>
        <family val="1"/>
        <charset val="128"/>
      </rPr>
      <t xml:space="preserve">)))))*IF(</t>
    </r>
    <r>
      <rPr>
        <sz val="12"/>
        <color rgb="FF0000FF"/>
        <rFont val="UD デジタル 教科書体 N-R"/>
        <family val="1"/>
        <charset val="128"/>
      </rPr>
      <t xml:space="preserve">E4</t>
    </r>
    <r>
      <rPr>
        <sz val="12"/>
        <rFont val="UD デジタル 教科書体 N-R"/>
        <family val="1"/>
        <charset val="128"/>
      </rPr>
      <t xml:space="preserve">=65,</t>
    </r>
    <r>
      <rPr>
        <sz val="12"/>
        <color rgb="FFFF0000"/>
        <rFont val="UD デジタル 教科書体 N-R"/>
        <family val="1"/>
        <charset val="128"/>
      </rPr>
      <t xml:space="preserve">$D$59</t>
    </r>
    <r>
      <rPr>
        <sz val="12"/>
        <rFont val="UD デジタル 教科書体 N-R"/>
        <family val="1"/>
        <charset val="128"/>
      </rPr>
      <t xml:space="preserve">/12,1)</t>
    </r>
  </si>
  <si>
    <r>
      <rPr>
        <sz val="12"/>
        <rFont val="UD デジタル 教科書体 N-R"/>
        <family val="1"/>
        <charset val="128"/>
      </rPr>
      <t xml:space="preserve">IF(OR(</t>
    </r>
    <r>
      <rPr>
        <sz val="12"/>
        <color rgb="FF0000FF"/>
        <rFont val="UD デジタル 教科書体 N-R"/>
        <family val="1"/>
        <charset val="128"/>
      </rPr>
      <t xml:space="preserve">E4</t>
    </r>
    <r>
      <rPr>
        <sz val="12"/>
        <rFont val="UD デジタル 教科書体 N-R"/>
        <family val="1"/>
        <charset val="128"/>
      </rPr>
      <t xml:space="preserve">&lt;=64,E4=0),0,IF①）*IF⑬</t>
    </r>
  </si>
  <si>
    <t xml:space="preserve">E4（年齢妻）が64歳以下か0なら0（無し）</t>
  </si>
  <si>
    <r>
      <rPr>
        <sz val="12"/>
        <rFont val="UD デジタル 教科書体 N-R"/>
        <family val="1"/>
        <charset val="128"/>
      </rPr>
      <t xml:space="preserve">IF①=IF(</t>
    </r>
    <r>
      <rPr>
        <sz val="12"/>
        <color rgb="FFFF0000"/>
        <rFont val="UD デジタル 教科書体 N-R"/>
        <family val="1"/>
        <charset val="128"/>
      </rPr>
      <t xml:space="preserve">E24</t>
    </r>
    <r>
      <rPr>
        <sz val="12"/>
        <rFont val="UD デジタル 教科書体 N-R"/>
        <family val="1"/>
        <charset val="128"/>
      </rPr>
      <t xml:space="preserve">&gt;0,IF②,IF⑨)</t>
    </r>
  </si>
  <si>
    <r>
      <rPr>
        <sz val="12"/>
        <rFont val="UD デジタル 教科書体 N-R"/>
        <family val="1"/>
        <charset val="1"/>
      </rPr>
      <t xml:space="preserve">E24（住民税妻）が0以上なら</t>
    </r>
    <r>
      <rPr>
        <sz val="12"/>
        <rFont val="UD デジタル 教科書体 N-R"/>
        <family val="1"/>
        <charset val="128"/>
      </rPr>
      <t xml:space="preserve">IF②で判定を行う</t>
    </r>
  </si>
  <si>
    <r>
      <rPr>
        <sz val="12"/>
        <rFont val="UD デジタル 教科書体 N-R"/>
        <family val="1"/>
        <charset val="128"/>
      </rPr>
      <t xml:space="preserve">IF②=IF(</t>
    </r>
    <r>
      <rPr>
        <sz val="12"/>
        <color rgb="FFFF00FF"/>
        <rFont val="UD デジタル 教科書体 N-R"/>
        <family val="1"/>
        <charset val="128"/>
      </rPr>
      <t xml:space="preserve">D20</t>
    </r>
    <r>
      <rPr>
        <sz val="12"/>
        <rFont val="UD デジタル 教科書体 N-R"/>
        <family val="1"/>
        <charset val="128"/>
      </rPr>
      <t xml:space="preserve">&lt;</t>
    </r>
    <r>
      <rPr>
        <sz val="12"/>
        <color rgb="FF008000"/>
        <rFont val="UD デジタル 教科書体 N-R"/>
        <family val="1"/>
        <charset val="128"/>
      </rPr>
      <t xml:space="preserve">$D$77</t>
    </r>
    <r>
      <rPr>
        <sz val="12"/>
        <rFont val="UD デジタル 教科書体 N-R"/>
        <family val="1"/>
        <charset val="128"/>
      </rPr>
      <t xml:space="preserve">,</t>
    </r>
    <r>
      <rPr>
        <sz val="12"/>
        <color rgb="FF000080"/>
        <rFont val="UD デジタル 教科書体 N-R"/>
        <family val="1"/>
        <charset val="128"/>
      </rPr>
      <t xml:space="preserve">$E$77</t>
    </r>
    <r>
      <rPr>
        <sz val="12"/>
        <rFont val="UD デジタル 教科書体 N-R"/>
        <family val="1"/>
        <charset val="128"/>
      </rPr>
      <t xml:space="preserve">,IF③</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</si>
  <si>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）がD77（</t>
    </r>
    <r>
      <rPr>
        <sz val="12"/>
        <rFont val="UD デジタル 教科書体 N-R"/>
        <family val="1"/>
        <charset val="128"/>
      </rPr>
      <t xml:space="preserve">120万円未満）以下の</t>
    </r>
    <r>
      <rPr>
        <sz val="12"/>
        <rFont val="UD デジタル 教科書体 N-R"/>
        <family val="1"/>
        <charset val="1"/>
      </rPr>
      <t xml:space="preserve">場合E77（保険料）の値</t>
    </r>
  </si>
  <si>
    <r>
      <rPr>
        <sz val="12"/>
        <rFont val="UD デジタル 教科書体 N-R"/>
        <family val="1"/>
        <charset val="128"/>
      </rPr>
      <t xml:space="preserve">IF③=IF(</t>
    </r>
    <r>
      <rPr>
        <sz val="12"/>
        <color rgb="FFFF00FF"/>
        <rFont val="UD デジタル 教科書体 N-R"/>
        <family val="1"/>
        <charset val="128"/>
      </rPr>
      <t xml:space="preserve">D20</t>
    </r>
    <r>
      <rPr>
        <sz val="12"/>
        <rFont val="UD デジタル 教科書体 N-R"/>
        <family val="1"/>
        <charset val="128"/>
      </rPr>
      <t xml:space="preserve">&lt;</t>
    </r>
    <r>
      <rPr>
        <sz val="12"/>
        <color rgb="FF800080"/>
        <rFont val="UD デジタル 教科書体 N-R"/>
        <family val="1"/>
        <charset val="128"/>
      </rPr>
      <t xml:space="preserve">$F$77</t>
    </r>
    <r>
      <rPr>
        <sz val="12"/>
        <rFont val="UD デジタル 教科書体 N-R"/>
        <family val="1"/>
        <charset val="128"/>
      </rPr>
      <t xml:space="preserve">,</t>
    </r>
    <r>
      <rPr>
        <sz val="12"/>
        <color rgb="FF808000"/>
        <rFont val="UD デジタル 教科書体 N-R"/>
        <family val="1"/>
        <charset val="128"/>
      </rPr>
      <t xml:space="preserve">$G$77,</t>
    </r>
    <r>
      <rPr>
        <sz val="12"/>
        <rFont val="UD デジタル 教科書体 N-R"/>
        <family val="1"/>
        <charset val="128"/>
      </rPr>
      <t xml:space="preserve">IF④</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</si>
  <si>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）がF77（</t>
    </r>
    <r>
      <rPr>
        <sz val="12"/>
        <rFont val="UD デジタル 教科書体 N-R"/>
        <family val="1"/>
        <charset val="128"/>
      </rPr>
      <t xml:space="preserve">200万円未満）以下の</t>
    </r>
    <r>
      <rPr>
        <sz val="12"/>
        <rFont val="UD デジタル 教科書体 N-R"/>
        <family val="1"/>
        <charset val="1"/>
      </rPr>
      <t xml:space="preserve">場合G77（保険料）の値</t>
    </r>
  </si>
  <si>
    <r>
      <rPr>
        <sz val="12"/>
        <rFont val="UD デジタル 教科書体 N-R"/>
        <family val="1"/>
        <charset val="128"/>
      </rPr>
      <t xml:space="preserve">IF④=IF(</t>
    </r>
    <r>
      <rPr>
        <sz val="12"/>
        <color rgb="FFFF00FF"/>
        <rFont val="UD デジタル 教科書体 N-R"/>
        <family val="1"/>
        <charset val="128"/>
      </rPr>
      <t xml:space="preserve">D20</t>
    </r>
    <r>
      <rPr>
        <sz val="12"/>
        <rFont val="UD デジタル 教科書体 N-R"/>
        <family val="1"/>
        <charset val="128"/>
      </rPr>
      <t xml:space="preserve">&lt;</t>
    </r>
    <r>
      <rPr>
        <sz val="12"/>
        <color rgb="FFFF0000"/>
        <rFont val="UD デジタル 教科書体 N-R"/>
        <family val="1"/>
        <charset val="128"/>
      </rPr>
      <t xml:space="preserve">$H$77</t>
    </r>
    <r>
      <rPr>
        <sz val="12"/>
        <rFont val="UD デジタル 教科書体 N-R"/>
        <family val="1"/>
        <charset val="128"/>
      </rPr>
      <t xml:space="preserve">,</t>
    </r>
    <r>
      <rPr>
        <sz val="12"/>
        <color rgb="FFFF00FF"/>
        <rFont val="UD デジタル 教科書体 N-R"/>
        <family val="1"/>
        <charset val="128"/>
      </rPr>
      <t xml:space="preserve">$I$77</t>
    </r>
    <r>
      <rPr>
        <sz val="12"/>
        <color rgb="FF808000"/>
        <rFont val="UD デジタル 教科書体 N-R"/>
        <family val="1"/>
        <charset val="128"/>
      </rPr>
      <t xml:space="preserve">,</t>
    </r>
    <r>
      <rPr>
        <sz val="12"/>
        <rFont val="UD デジタル 教科書体 N-R"/>
        <family val="1"/>
        <charset val="128"/>
      </rPr>
      <t xml:space="preserve">IF⑤</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</si>
  <si>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）がH77（</t>
    </r>
    <r>
      <rPr>
        <sz val="12"/>
        <rFont val="UD デジタル 教科書体 N-R"/>
        <family val="1"/>
        <charset val="128"/>
      </rPr>
      <t xml:space="preserve">250万円未満）以下の</t>
    </r>
    <r>
      <rPr>
        <sz val="12"/>
        <rFont val="UD デジタル 教科書体 N-R"/>
        <family val="1"/>
        <charset val="1"/>
      </rPr>
      <t xml:space="preserve">場合I77（保険料）の値</t>
    </r>
  </si>
  <si>
    <r>
      <rPr>
        <sz val="12"/>
        <rFont val="UD デジタル 教科書体 N-R"/>
        <family val="1"/>
        <charset val="128"/>
      </rPr>
      <t xml:space="preserve">IF⑤=IF(</t>
    </r>
    <r>
      <rPr>
        <sz val="12"/>
        <color rgb="FFFF00FF"/>
        <rFont val="UD デジタル 教科書体 N-R"/>
        <family val="1"/>
        <charset val="128"/>
      </rPr>
      <t xml:space="preserve">D20</t>
    </r>
    <r>
      <rPr>
        <sz val="12"/>
        <rFont val="UD デジタル 教科書体 N-R"/>
        <family val="1"/>
        <charset val="128"/>
      </rPr>
      <t xml:space="preserve">&lt;</t>
    </r>
    <r>
      <rPr>
        <sz val="12"/>
        <color rgb="FF000080"/>
        <rFont val="UD デジタル 教科書体 N-R"/>
        <family val="1"/>
        <charset val="128"/>
      </rPr>
      <t xml:space="preserve">$J$77</t>
    </r>
    <r>
      <rPr>
        <sz val="12"/>
        <rFont val="UD デジタル 教科書体 N-R"/>
        <family val="1"/>
        <charset val="128"/>
      </rPr>
      <t xml:space="preserve">,</t>
    </r>
    <r>
      <rPr>
        <sz val="12"/>
        <color rgb="FF800000"/>
        <rFont val="UD デジタル 教科書体 N-R"/>
        <family val="1"/>
        <charset val="128"/>
      </rPr>
      <t xml:space="preserve">$K$77</t>
    </r>
    <r>
      <rPr>
        <sz val="12"/>
        <color rgb="FF808000"/>
        <rFont val="UD デジタル 教科書体 N-R"/>
        <family val="1"/>
        <charset val="128"/>
      </rPr>
      <t xml:space="preserve">,</t>
    </r>
    <r>
      <rPr>
        <sz val="12"/>
        <rFont val="UD デジタル 教科書体 N-R"/>
        <family val="1"/>
        <charset val="128"/>
      </rPr>
      <t xml:space="preserve">IF⑥</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</si>
  <si>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）がJ77（</t>
    </r>
    <r>
      <rPr>
        <sz val="12"/>
        <rFont val="UD デジタル 教科書体 N-R"/>
        <family val="1"/>
        <charset val="128"/>
      </rPr>
      <t xml:space="preserve">300万円未満）以下の</t>
    </r>
    <r>
      <rPr>
        <sz val="12"/>
        <rFont val="UD デジタル 教科書体 N-R"/>
        <family val="1"/>
        <charset val="1"/>
      </rPr>
      <t xml:space="preserve">場合K77（保険料）の値</t>
    </r>
  </si>
  <si>
    <r>
      <rPr>
        <sz val="12"/>
        <rFont val="UD デジタル 教科書体 N-R"/>
        <family val="1"/>
        <charset val="128"/>
      </rPr>
      <t xml:space="preserve">IF⑥=IF(</t>
    </r>
    <r>
      <rPr>
        <sz val="12"/>
        <color rgb="FFFF00FF"/>
        <rFont val="UD デジタル 教科書体 N-R"/>
        <family val="1"/>
        <charset val="128"/>
      </rPr>
      <t xml:space="preserve">D20</t>
    </r>
    <r>
      <rPr>
        <sz val="12"/>
        <rFont val="UD デジタル 教科書体 N-R"/>
        <family val="1"/>
        <charset val="128"/>
      </rPr>
      <t xml:space="preserve">&lt;</t>
    </r>
    <r>
      <rPr>
        <sz val="12"/>
        <color rgb="FF808000"/>
        <rFont val="UD デジタル 教科書体 N-R"/>
        <family val="1"/>
        <charset val="128"/>
      </rPr>
      <t xml:space="preserve">$L$77</t>
    </r>
    <r>
      <rPr>
        <sz val="12"/>
        <rFont val="UD デジタル 教科書体 N-R"/>
        <family val="1"/>
        <charset val="128"/>
      </rPr>
      <t xml:space="preserve">,</t>
    </r>
    <r>
      <rPr>
        <sz val="12"/>
        <color rgb="FF0000FF"/>
        <rFont val="UD デジタル 教科書体 N-R"/>
        <family val="1"/>
        <charset val="128"/>
      </rPr>
      <t xml:space="preserve">$M$77</t>
    </r>
    <r>
      <rPr>
        <sz val="12"/>
        <color rgb="FF808000"/>
        <rFont val="UD デジタル 教科書体 N-R"/>
        <family val="1"/>
        <charset val="128"/>
      </rPr>
      <t xml:space="preserve">,</t>
    </r>
    <r>
      <rPr>
        <sz val="12"/>
        <rFont val="UD デジタル 教科書体 N-R"/>
        <family val="1"/>
        <charset val="128"/>
      </rPr>
      <t xml:space="preserve">IF⑦</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</si>
  <si>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）がL77（</t>
    </r>
    <r>
      <rPr>
        <sz val="12"/>
        <rFont val="UD デジタル 教科書体 N-R"/>
        <family val="1"/>
        <charset val="128"/>
      </rPr>
      <t xml:space="preserve">500万円未満）以下の</t>
    </r>
    <r>
      <rPr>
        <sz val="12"/>
        <rFont val="UD デジタル 教科書体 N-R"/>
        <family val="1"/>
        <charset val="1"/>
      </rPr>
      <t xml:space="preserve">場合M77（保険料）の値</t>
    </r>
  </si>
  <si>
    <r>
      <rPr>
        <sz val="12"/>
        <rFont val="UD デジタル 教科書体 N-R"/>
        <family val="1"/>
        <charset val="128"/>
      </rPr>
      <t xml:space="preserve">IF⑦=IF(</t>
    </r>
    <r>
      <rPr>
        <sz val="12"/>
        <color rgb="FFFF00FF"/>
        <rFont val="UD デジタル 教科書体 N-R"/>
        <family val="1"/>
        <charset val="128"/>
      </rPr>
      <t xml:space="preserve">D20</t>
    </r>
    <r>
      <rPr>
        <sz val="12"/>
        <rFont val="UD デジタル 教科書体 N-R"/>
        <family val="1"/>
        <charset val="128"/>
      </rPr>
      <t xml:space="preserve">&lt;</t>
    </r>
    <r>
      <rPr>
        <sz val="12"/>
        <color rgb="FFFF00FF"/>
        <rFont val="UD デジタル 教科書体 N-R"/>
        <family val="1"/>
        <charset val="128"/>
      </rPr>
      <t xml:space="preserve">$N$77</t>
    </r>
    <r>
      <rPr>
        <sz val="12"/>
        <rFont val="UD デジタル 教科書体 N-R"/>
        <family val="1"/>
        <charset val="128"/>
      </rPr>
      <t xml:space="preserve">,</t>
    </r>
    <r>
      <rPr>
        <sz val="12"/>
        <color rgb="FF008000"/>
        <rFont val="UD デジタル 教科書体 N-R"/>
        <family val="1"/>
        <charset val="128"/>
      </rPr>
      <t xml:space="preserve">$O$77</t>
    </r>
    <r>
      <rPr>
        <sz val="12"/>
        <color rgb="FF808000"/>
        <rFont val="UD デジタル 教科書体 N-R"/>
        <family val="1"/>
        <charset val="128"/>
      </rPr>
      <t xml:space="preserve">,</t>
    </r>
    <r>
      <rPr>
        <sz val="12"/>
        <rFont val="UD デジタル 教科書体 N-R"/>
        <family val="1"/>
        <charset val="128"/>
      </rPr>
      <t xml:space="preserve">IF⑧</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</si>
  <si>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）がN77（750</t>
    </r>
    <r>
      <rPr>
        <sz val="12"/>
        <rFont val="UD デジタル 教科書体 N-R"/>
        <family val="1"/>
        <charset val="128"/>
      </rPr>
      <t xml:space="preserve">万円未満）以下の</t>
    </r>
    <r>
      <rPr>
        <sz val="12"/>
        <rFont val="UD デジタル 教科書体 N-R"/>
        <family val="1"/>
        <charset val="1"/>
      </rPr>
      <t xml:space="preserve">場合O77（保険料）の値</t>
    </r>
  </si>
  <si>
    <r>
      <rPr>
        <sz val="12"/>
        <rFont val="UD デジタル 教科書体 N-R"/>
        <family val="1"/>
        <charset val="128"/>
      </rPr>
      <t xml:space="preserve">IF⑧=IF(</t>
    </r>
    <r>
      <rPr>
        <sz val="12"/>
        <color rgb="FFFF00FF"/>
        <rFont val="UD デジタル 教科書体 N-R"/>
        <family val="1"/>
        <charset val="128"/>
      </rPr>
      <t xml:space="preserve">D20</t>
    </r>
    <r>
      <rPr>
        <sz val="12"/>
        <rFont val="UD デジタル 教科書体 N-R"/>
        <family val="1"/>
        <charset val="128"/>
      </rPr>
      <t xml:space="preserve">&lt;</t>
    </r>
    <r>
      <rPr>
        <sz val="12"/>
        <color rgb="FF800000"/>
        <rFont val="UD デジタル 教科書体 N-R"/>
        <family val="1"/>
        <charset val="128"/>
      </rPr>
      <t xml:space="preserve">$P$77</t>
    </r>
    <r>
      <rPr>
        <sz val="12"/>
        <rFont val="UD デジタル 教科書体 N-R"/>
        <family val="1"/>
        <charset val="128"/>
      </rPr>
      <t xml:space="preserve">,</t>
    </r>
    <r>
      <rPr>
        <sz val="12"/>
        <color rgb="FF800080"/>
        <rFont val="UD デジタル 教科書体 N-R"/>
        <family val="1"/>
        <charset val="128"/>
      </rPr>
      <t xml:space="preserve">$Q$77</t>
    </r>
    <r>
      <rPr>
        <sz val="12"/>
        <rFont val="UD デジタル 教科書体 N-R"/>
        <family val="1"/>
        <charset val="128"/>
      </rPr>
      <t xml:space="preserve">,</t>
    </r>
    <r>
      <rPr>
        <sz val="12"/>
        <color rgb="FF808000"/>
        <rFont val="UD デジタル 教科書体 N-R"/>
        <family val="1"/>
        <charset val="128"/>
      </rPr>
      <t xml:space="preserve">$S$77）</t>
    </r>
  </si>
  <si>
    <r>
      <rPr>
        <sz val="12"/>
        <rFont val="UD デジタル 教科書体 N-R"/>
        <family val="1"/>
        <charset val="1"/>
      </rPr>
      <t xml:space="preserve">D20（</t>
    </r>
    <r>
      <rPr>
        <sz val="12"/>
        <rFont val="UD デジタル 教科書体 N-R"/>
        <family val="1"/>
        <charset val="128"/>
      </rPr>
      <t xml:space="preserve">所得金額妻</t>
    </r>
    <r>
      <rPr>
        <sz val="12"/>
        <rFont val="UD デジタル 教科書体 N-R"/>
        <family val="1"/>
        <charset val="1"/>
      </rPr>
      <t xml:space="preserve">）がP77（1,000</t>
    </r>
    <r>
      <rPr>
        <sz val="12"/>
        <rFont val="UD デジタル 教科書体 N-R"/>
        <family val="1"/>
        <charset val="128"/>
      </rPr>
      <t xml:space="preserve">万円未満）以下の</t>
    </r>
    <r>
      <rPr>
        <sz val="12"/>
        <rFont val="UD デジタル 教科書体 N-R"/>
        <family val="1"/>
        <charset val="1"/>
      </rPr>
      <t xml:space="preserve">場合Q77（保険料）の値</t>
    </r>
  </si>
  <si>
    <r>
      <rPr>
        <sz val="12"/>
        <rFont val="UD デジタル 教科書体 N-R"/>
        <family val="1"/>
        <charset val="128"/>
      </rPr>
      <t xml:space="preserve">IF⑨=IF(</t>
    </r>
    <r>
      <rPr>
        <sz val="12"/>
        <color rgb="FF0000FF"/>
        <rFont val="UD デジタル 教科書体 N-R"/>
        <family val="1"/>
        <charset val="128"/>
      </rPr>
      <t xml:space="preserve">E23</t>
    </r>
    <r>
      <rPr>
        <sz val="12"/>
        <rFont val="UD デジタル 教科書体 N-R"/>
        <family val="1"/>
        <charset val="128"/>
      </rPr>
      <t xml:space="preserve">&gt;0,IF⑩,(IF⑪,IF⑫))</t>
    </r>
  </si>
  <si>
    <r>
      <rPr>
        <sz val="12"/>
        <rFont val="UD デジタル 教科書体 N-R"/>
        <family val="1"/>
        <charset val="1"/>
      </rPr>
      <t xml:space="preserve">E23（住民税夫）が0以上なら</t>
    </r>
    <r>
      <rPr>
        <sz val="12"/>
        <rFont val="UD デジタル 教科書体 N-R"/>
        <family val="1"/>
        <charset val="128"/>
      </rPr>
      <t xml:space="preserve">IF⑩で判定を行う</t>
    </r>
  </si>
  <si>
    <r>
      <rPr>
        <sz val="12"/>
        <rFont val="UD デジタル 教科書体 N-R"/>
        <family val="1"/>
        <charset val="128"/>
      </rPr>
      <t xml:space="preserve">IF⑩=IF((</t>
    </r>
    <r>
      <rPr>
        <sz val="12"/>
        <color rgb="FFFF0000"/>
        <rFont val="UD デジタル 教科書体 N-R"/>
        <family val="1"/>
        <charset val="128"/>
      </rPr>
      <t xml:space="preserve">D15</t>
    </r>
    <r>
      <rPr>
        <sz val="12"/>
        <rFont val="UD デジタル 教科書体 N-R"/>
        <family val="1"/>
        <charset val="128"/>
      </rPr>
      <t xml:space="preserve">+</t>
    </r>
    <r>
      <rPr>
        <sz val="12"/>
        <color rgb="FFFF00FF"/>
        <rFont val="UD デジタル 教科書体 N-R"/>
        <family val="1"/>
        <charset val="128"/>
      </rPr>
      <t xml:space="preserve">D20</t>
    </r>
    <r>
      <rPr>
        <sz val="12"/>
        <rFont val="UD デジタル 教科書体 N-R"/>
        <family val="1"/>
        <charset val="128"/>
      </rPr>
      <t xml:space="preserve">)&lt;=</t>
    </r>
    <r>
      <rPr>
        <sz val="12"/>
        <color rgb="FF008000"/>
        <rFont val="UD デジタル 教科書体 N-R"/>
        <family val="1"/>
        <charset val="128"/>
      </rPr>
      <t xml:space="preserve">$J$74</t>
    </r>
    <r>
      <rPr>
        <sz val="12"/>
        <rFont val="UD デジタル 教科書体 N-R"/>
        <family val="1"/>
        <charset val="128"/>
      </rPr>
      <t xml:space="preserve">,</t>
    </r>
    <r>
      <rPr>
        <sz val="12"/>
        <color rgb="FF000080"/>
        <rFont val="UD デジタル 教科書体 N-R"/>
        <family val="1"/>
        <charset val="128"/>
      </rPr>
      <t xml:space="preserve">$K$74</t>
    </r>
    <r>
      <rPr>
        <sz val="12"/>
        <rFont val="UD デジタル 教科書体 N-R"/>
        <family val="1"/>
        <charset val="128"/>
      </rPr>
      <t xml:space="preserve">,</t>
    </r>
    <r>
      <rPr>
        <sz val="12"/>
        <color rgb="FF800000"/>
        <rFont val="UD デジタル 教科書体 N-R"/>
        <family val="1"/>
        <charset val="128"/>
      </rPr>
      <t xml:space="preserve">$M$74</t>
    </r>
    <r>
      <rPr>
        <sz val="12"/>
        <rFont val="UD デジタル 教科書体 N-R"/>
        <family val="1"/>
        <charset val="128"/>
      </rPr>
      <t xml:space="preserve">)</t>
    </r>
  </si>
  <si>
    <r>
      <rPr>
        <sz val="12"/>
        <rFont val="UD デジタル 教科書体 N-R"/>
        <family val="1"/>
        <charset val="128"/>
      </rPr>
      <t xml:space="preserve">D15（前年年金集計妻）と</t>
    </r>
    <r>
      <rPr>
        <sz val="12"/>
        <rFont val="UD デジタル 教科書体 N-R"/>
        <family val="1"/>
        <charset val="1"/>
      </rPr>
      <t xml:space="preserve">D20（前年</t>
    </r>
    <r>
      <rPr>
        <sz val="12"/>
        <rFont val="UD デジタル 教科書体 N-R"/>
        <family val="1"/>
        <charset val="128"/>
      </rPr>
      <t xml:space="preserve">所得金額妻</t>
    </r>
    <r>
      <rPr>
        <sz val="12"/>
        <rFont val="UD デジタル 教科書体 N-R"/>
        <family val="1"/>
        <charset val="1"/>
      </rPr>
      <t xml:space="preserve">）を足した値がJ74（</t>
    </r>
    <r>
      <rPr>
        <sz val="12"/>
        <rFont val="UD デジタル 教科書体 N-R"/>
        <family val="1"/>
        <charset val="128"/>
      </rPr>
      <t xml:space="preserve">80万円以下）以下の</t>
    </r>
    <r>
      <rPr>
        <sz val="12"/>
        <rFont val="UD デジタル 教科書体 N-R"/>
        <family val="1"/>
        <charset val="1"/>
      </rPr>
      <t xml:space="preserve">場合K74（保険料）の値</t>
    </r>
  </si>
  <si>
    <r>
      <rPr>
        <sz val="12"/>
        <rFont val="UD デジタル 教科書体 N-R"/>
        <family val="1"/>
        <charset val="128"/>
      </rPr>
      <t xml:space="preserve">IF⑪=IF((</t>
    </r>
    <r>
      <rPr>
        <sz val="12"/>
        <color rgb="FFFF0000"/>
        <rFont val="UD デジタル 教科書体 N-R"/>
        <family val="1"/>
        <charset val="128"/>
      </rPr>
      <t xml:space="preserve">D15</t>
    </r>
    <r>
      <rPr>
        <sz val="12"/>
        <rFont val="UD デジタル 教科書体 N-R"/>
        <family val="1"/>
        <charset val="128"/>
      </rPr>
      <t xml:space="preserve">+</t>
    </r>
    <r>
      <rPr>
        <sz val="12"/>
        <color rgb="FFFF00FF"/>
        <rFont val="UD デジタル 教科書体 N-R"/>
        <family val="1"/>
        <charset val="128"/>
      </rPr>
      <t xml:space="preserve">D20</t>
    </r>
    <r>
      <rPr>
        <sz val="12"/>
        <rFont val="UD デジタル 教科書体 N-R"/>
        <family val="1"/>
        <charset val="128"/>
      </rPr>
      <t xml:space="preserve">)&lt;=</t>
    </r>
    <r>
      <rPr>
        <sz val="12"/>
        <color rgb="FF0000FF"/>
        <rFont val="UD デジタル 教科書体 N-R"/>
        <family val="1"/>
        <charset val="128"/>
      </rPr>
      <t xml:space="preserve">$D$74</t>
    </r>
    <r>
      <rPr>
        <sz val="12"/>
        <rFont val="UD デジタル 教科書体 N-R"/>
        <family val="1"/>
        <charset val="128"/>
      </rPr>
      <t xml:space="preserve">,</t>
    </r>
    <r>
      <rPr>
        <sz val="12"/>
        <color rgb="FFFF0000"/>
        <rFont val="UD デジタル 教科書体 N-R"/>
        <family val="1"/>
        <charset val="128"/>
      </rPr>
      <t xml:space="preserve">$E$74</t>
    </r>
    <r>
      <rPr>
        <sz val="12"/>
        <rFont val="UD デジタル 教科書体 N-R"/>
        <family val="1"/>
        <charset val="128"/>
      </rPr>
      <t xml:space="preserve">,IF⑫)</t>
    </r>
  </si>
  <si>
    <t xml:space="preserve">E74</t>
  </si>
  <si>
    <r>
      <rPr>
        <sz val="12"/>
        <rFont val="UD デジタル 教科書体 N-R"/>
        <family val="1"/>
        <charset val="128"/>
      </rPr>
      <t xml:space="preserve">D15（前年年金集計妻）とD20</t>
    </r>
    <r>
      <rPr>
        <sz val="12"/>
        <rFont val="UD デジタル 教科書体 N-R"/>
        <family val="1"/>
        <charset val="1"/>
      </rPr>
      <t xml:space="preserve">（前年</t>
    </r>
    <r>
      <rPr>
        <sz val="12"/>
        <rFont val="UD デジタル 教科書体 N-R"/>
        <family val="1"/>
        <charset val="128"/>
      </rPr>
      <t xml:space="preserve">所得金額妻</t>
    </r>
    <r>
      <rPr>
        <sz val="12"/>
        <rFont val="UD デジタル 教科書体 N-R"/>
        <family val="1"/>
        <charset val="1"/>
      </rPr>
      <t xml:space="preserve">）を足した値がD74（</t>
    </r>
    <r>
      <rPr>
        <sz val="12"/>
        <rFont val="UD デジタル 教科書体 N-R"/>
        <family val="1"/>
        <charset val="128"/>
      </rPr>
      <t xml:space="preserve">80万円以下）以下の</t>
    </r>
    <r>
      <rPr>
        <sz val="12"/>
        <rFont val="UD デジタル 教科書体 N-R"/>
        <family val="1"/>
        <charset val="1"/>
      </rPr>
      <t xml:space="preserve">場合E74（保険料）の値</t>
    </r>
  </si>
  <si>
    <r>
      <rPr>
        <sz val="12"/>
        <rFont val="UD デジタル 教科書体 N-R"/>
        <family val="1"/>
        <charset val="128"/>
      </rPr>
      <t xml:space="preserve">IF⑫=IF((</t>
    </r>
    <r>
      <rPr>
        <sz val="12"/>
        <color rgb="FFFF0000"/>
        <rFont val="UD デジタル 教科書体 N-R"/>
        <family val="1"/>
        <charset val="128"/>
      </rPr>
      <t xml:space="preserve">D15</t>
    </r>
    <r>
      <rPr>
        <sz val="12"/>
        <rFont val="UD デジタル 教科書体 N-R"/>
        <family val="1"/>
        <charset val="128"/>
      </rPr>
      <t xml:space="preserve">+</t>
    </r>
    <r>
      <rPr>
        <sz val="12"/>
        <color rgb="FFFF00FF"/>
        <rFont val="UD デジタル 教科書体 N-R"/>
        <family val="1"/>
        <charset val="128"/>
      </rPr>
      <t xml:space="preserve">D20</t>
    </r>
    <r>
      <rPr>
        <sz val="12"/>
        <rFont val="UD デジタル 教科書体 N-R"/>
        <family val="1"/>
        <charset val="128"/>
      </rPr>
      <t xml:space="preserve">)&lt;=</t>
    </r>
    <r>
      <rPr>
        <sz val="12"/>
        <color rgb="FF000080"/>
        <rFont val="UD デジタル 教科書体 N-R"/>
        <family val="1"/>
        <charset val="128"/>
      </rPr>
      <t xml:space="preserve">$F$74</t>
    </r>
    <r>
      <rPr>
        <sz val="12"/>
        <rFont val="UD デジタル 教科書体 N-R"/>
        <family val="1"/>
        <charset val="128"/>
      </rPr>
      <t xml:space="preserve">,</t>
    </r>
    <r>
      <rPr>
        <sz val="12"/>
        <color rgb="FF800000"/>
        <rFont val="UD デジタル 教科書体 N-R"/>
        <family val="1"/>
        <charset val="128"/>
      </rPr>
      <t xml:space="preserve">$G$74</t>
    </r>
    <r>
      <rPr>
        <sz val="12"/>
        <rFont val="UD デジタル 教科書体 N-R"/>
        <family val="1"/>
        <charset val="128"/>
      </rPr>
      <t xml:space="preserve">,</t>
    </r>
    <r>
      <rPr>
        <sz val="12"/>
        <color rgb="FF800080"/>
        <rFont val="UD デジタル 教科書体 N-R"/>
        <family val="1"/>
        <charset val="128"/>
      </rPr>
      <t xml:space="preserve">$I$74)</t>
    </r>
  </si>
  <si>
    <t xml:space="preserve">G74</t>
  </si>
  <si>
    <r>
      <rPr>
        <sz val="12"/>
        <rFont val="UD デジタル 教科書体 N-R"/>
        <family val="1"/>
        <charset val="128"/>
      </rPr>
      <t xml:space="preserve">D15（前年年金集計妻）とD20</t>
    </r>
    <r>
      <rPr>
        <sz val="12"/>
        <rFont val="UD デジタル 教科書体 N-R"/>
        <family val="1"/>
        <charset val="1"/>
      </rPr>
      <t xml:space="preserve">（前年</t>
    </r>
    <r>
      <rPr>
        <sz val="12"/>
        <rFont val="UD デジタル 教科書体 N-R"/>
        <family val="1"/>
        <charset val="128"/>
      </rPr>
      <t xml:space="preserve">所得金額妻</t>
    </r>
    <r>
      <rPr>
        <sz val="12"/>
        <rFont val="UD デジタル 教科書体 N-R"/>
        <family val="1"/>
        <charset val="1"/>
      </rPr>
      <t xml:space="preserve">）を足した値がF74（</t>
    </r>
    <r>
      <rPr>
        <sz val="12"/>
        <rFont val="UD デジタル 教科書体 N-R"/>
        <family val="1"/>
        <charset val="128"/>
      </rPr>
      <t xml:space="preserve">80万円以下）以下の</t>
    </r>
    <r>
      <rPr>
        <sz val="12"/>
        <rFont val="UD デジタル 教科書体 N-R"/>
        <family val="1"/>
        <charset val="1"/>
      </rPr>
      <t xml:space="preserve">場合G74（保険料）の値</t>
    </r>
  </si>
  <si>
    <t xml:space="preserve">I74</t>
  </si>
  <si>
    <r>
      <rPr>
        <sz val="12"/>
        <rFont val="UD デジタル 教科書体 N-R"/>
        <family val="1"/>
        <charset val="128"/>
      </rPr>
      <t xml:space="preserve">IF⑬=IF(</t>
    </r>
    <r>
      <rPr>
        <sz val="12"/>
        <color rgb="FF0000FF"/>
        <rFont val="UD デジタル 教科書体 N-R"/>
        <family val="1"/>
        <charset val="128"/>
      </rPr>
      <t xml:space="preserve">E4</t>
    </r>
    <r>
      <rPr>
        <sz val="12"/>
        <rFont val="UD デジタル 教科書体 N-R"/>
        <family val="1"/>
        <charset val="128"/>
      </rPr>
      <t xml:space="preserve">=65,</t>
    </r>
    <r>
      <rPr>
        <sz val="12"/>
        <color rgb="FFFF0000"/>
        <rFont val="UD デジタル 教科書体 N-R"/>
        <family val="1"/>
        <charset val="128"/>
      </rPr>
      <t xml:space="preserve">$D$59</t>
    </r>
    <r>
      <rPr>
        <sz val="12"/>
        <rFont val="UD デジタル 教科書体 N-R"/>
        <family val="1"/>
        <charset val="128"/>
      </rPr>
      <t xml:space="preserve">/12,1)</t>
    </r>
  </si>
  <si>
    <t xml:space="preserve">E4（年妻）が65歳ならD59妻夫誕生月以後の月数）を12で割った値</t>
  </si>
  <si>
    <t xml:space="preserve">E45～AS45</t>
  </si>
  <si>
    <t xml:space="preserve">後期高齢者医療保険料</t>
  </si>
  <si>
    <r>
      <rPr>
        <sz val="12"/>
        <rFont val="UD デジタル 教科書体 N-R"/>
        <family val="1"/>
        <charset val="128"/>
      </rPr>
      <t xml:space="preserve">E45=IF(OR(</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=0),0,</t>
    </r>
    <r>
      <rPr>
        <sz val="12"/>
        <color rgb="FFFF00FF"/>
        <rFont val="UD デジタル 教科書体 N-R"/>
        <family val="1"/>
        <charset val="128"/>
      </rPr>
      <t xml:space="preserve">D21</t>
    </r>
    <r>
      <rPr>
        <sz val="12"/>
        <rFont val="UD デジタル 教科書体 N-R"/>
        <family val="1"/>
        <charset val="128"/>
      </rPr>
      <t xml:space="preserve">*</t>
    </r>
    <r>
      <rPr>
        <sz val="12"/>
        <color rgb="FF008000"/>
        <rFont val="UD デジタル 教科書体 N-R"/>
        <family val="1"/>
        <charset val="128"/>
      </rPr>
      <t xml:space="preserve">$G$81</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t>
    </r>
    <r>
      <rPr>
        <sz val="12"/>
        <color rgb="FF800000"/>
        <rFont val="UD デジタル 教科書体 N-R"/>
        <family val="1"/>
        <charset val="128"/>
      </rPr>
      <t xml:space="preserve">$D$58</t>
    </r>
    <r>
      <rPr>
        <sz val="12"/>
        <rFont val="UD デジタル 教科書体 N-R"/>
        <family val="1"/>
        <charset val="128"/>
      </rPr>
      <t xml:space="preserve">/12,1)</t>
    </r>
  </si>
  <si>
    <r>
      <rPr>
        <sz val="12"/>
        <rFont val="UD デジタル 教科書体 N-R"/>
        <family val="1"/>
        <charset val="128"/>
      </rPr>
      <t xml:space="preserve">IF(OR①,0,</t>
    </r>
    <r>
      <rPr>
        <sz val="12"/>
        <color rgb="FFFF00FF"/>
        <rFont val="UD デジタル 教科書体 N-R"/>
        <family val="1"/>
        <charset val="128"/>
      </rPr>
      <t xml:space="preserve">D21</t>
    </r>
    <r>
      <rPr>
        <sz val="12"/>
        <rFont val="UD デジタル 教科書体 N-R"/>
        <family val="1"/>
        <charset val="128"/>
      </rPr>
      <t xml:space="preserve">*</t>
    </r>
    <r>
      <rPr>
        <sz val="12"/>
        <color rgb="FF008000"/>
        <rFont val="UD デジタル 教科書体 N-R"/>
        <family val="1"/>
        <charset val="128"/>
      </rPr>
      <t xml:space="preserve">$G$81</t>
    </r>
    <r>
      <rPr>
        <sz val="12"/>
        <rFont val="UD デジタル 教科書体 N-R"/>
        <family val="1"/>
        <charset val="128"/>
      </rPr>
      <t xml:space="preserve">)*IF②</t>
    </r>
  </si>
  <si>
    <t xml:space="preserve">D21（前年基準総所得金額夫）にG81（所得割率）を掛けた値に、さらにIF②の値をかける</t>
  </si>
  <si>
    <r>
      <rPr>
        <sz val="12"/>
        <rFont val="UD デジタル 教科書体 N-R"/>
        <family val="1"/>
        <charset val="128"/>
      </rPr>
      <t xml:space="preserve">OR①=OR(</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=0)</t>
    </r>
  </si>
  <si>
    <t xml:space="preserve">E3（年齢夫）が74歳以下か0</t>
  </si>
  <si>
    <r>
      <rPr>
        <sz val="12"/>
        <rFont val="UD デジタル 教科書体 N-R"/>
        <family val="1"/>
        <charset val="128"/>
      </rPr>
      <t xml:space="preserve">IF②=IF(</t>
    </r>
    <r>
      <rPr>
        <sz val="12"/>
        <color rgb="FF0000FF"/>
        <rFont val="UD デジタル 教科書体 N-R"/>
        <family val="1"/>
        <charset val="128"/>
      </rPr>
      <t xml:space="preserve">E3</t>
    </r>
    <r>
      <rPr>
        <sz val="12"/>
        <rFont val="UD デジタル 教科書体 N-R"/>
        <family val="1"/>
        <charset val="128"/>
      </rPr>
      <t xml:space="preserve">=75,</t>
    </r>
    <r>
      <rPr>
        <sz val="12"/>
        <color rgb="FF800000"/>
        <rFont val="UD デジタル 教科書体 N-R"/>
        <family val="1"/>
        <charset val="128"/>
      </rPr>
      <t xml:space="preserve">$D$58</t>
    </r>
    <r>
      <rPr>
        <sz val="12"/>
        <rFont val="UD デジタル 教科書体 N-R"/>
        <family val="1"/>
        <charset val="128"/>
      </rPr>
      <t xml:space="preserve">/12,1)</t>
    </r>
  </si>
  <si>
    <t xml:space="preserve">E3（年齢夫）が75歳ならD58（夫誕生月以後の月数）を12で割った値</t>
  </si>
  <si>
    <t xml:space="preserve">E46～AS46</t>
  </si>
  <si>
    <r>
      <rPr>
        <sz val="12"/>
        <rFont val="UD デジタル 教科書体 N-R"/>
        <family val="1"/>
        <charset val="128"/>
      </rPr>
      <t xml:space="preserve">E46=IF(OR(</t>
    </r>
    <r>
      <rPr>
        <sz val="12"/>
        <color rgb="FF0000FF"/>
        <rFont val="UD デジタル 教科書体 N-R"/>
        <family val="1"/>
        <charset val="128"/>
      </rPr>
      <t xml:space="preserve">E4</t>
    </r>
    <r>
      <rPr>
        <sz val="12"/>
        <rFont val="UD デジタル 教科書体 N-R"/>
        <family val="1"/>
        <charset val="128"/>
      </rPr>
      <t xml:space="preserve">&lt;=74,</t>
    </r>
    <r>
      <rPr>
        <sz val="12"/>
        <color rgb="FF0000FF"/>
        <rFont val="UD デジタル 教科書体 N-R"/>
        <family val="1"/>
        <charset val="128"/>
      </rPr>
      <t xml:space="preserve">E4</t>
    </r>
    <r>
      <rPr>
        <sz val="12"/>
        <rFont val="UD デジタル 教科書体 N-R"/>
        <family val="1"/>
        <charset val="128"/>
      </rPr>
      <t xml:space="preserve">=0),0,</t>
    </r>
    <r>
      <rPr>
        <sz val="12"/>
        <color rgb="FFFF00FF"/>
        <rFont val="UD デジタル 教科書体 N-R"/>
        <family val="1"/>
        <charset val="128"/>
      </rPr>
      <t xml:space="preserve">D22</t>
    </r>
    <r>
      <rPr>
        <sz val="12"/>
        <rFont val="UD デジタル 教科書体 N-R"/>
        <family val="1"/>
        <charset val="128"/>
      </rPr>
      <t xml:space="preserve">*</t>
    </r>
    <r>
      <rPr>
        <sz val="12"/>
        <color rgb="FF008000"/>
        <rFont val="UD デジタル 教科書体 N-R"/>
        <family val="1"/>
        <charset val="128"/>
      </rPr>
      <t xml:space="preserve">$G$81</t>
    </r>
    <r>
      <rPr>
        <sz val="12"/>
        <rFont val="UD デジタル 教科書体 N-R"/>
        <family val="1"/>
        <charset val="128"/>
      </rPr>
      <t xml:space="preserve">)*IF(</t>
    </r>
    <r>
      <rPr>
        <sz val="12"/>
        <color rgb="FF0000FF"/>
        <rFont val="UD デジタル 教科書体 N-R"/>
        <family val="1"/>
        <charset val="128"/>
      </rPr>
      <t xml:space="preserve">E4</t>
    </r>
    <r>
      <rPr>
        <sz val="12"/>
        <rFont val="UD デジタル 教科書体 N-R"/>
        <family val="1"/>
        <charset val="128"/>
      </rPr>
      <t xml:space="preserve">=75,</t>
    </r>
    <r>
      <rPr>
        <sz val="12"/>
        <color rgb="FF800000"/>
        <rFont val="UD デジタル 教科書体 N-R"/>
        <family val="1"/>
        <charset val="128"/>
      </rPr>
      <t xml:space="preserve">$D$59</t>
    </r>
    <r>
      <rPr>
        <sz val="12"/>
        <rFont val="UD デジタル 教科書体 N-R"/>
        <family val="1"/>
        <charset val="128"/>
      </rPr>
      <t xml:space="preserve">/12,1)</t>
    </r>
  </si>
  <si>
    <r>
      <rPr>
        <sz val="12"/>
        <rFont val="UD デジタル 教科書体 N-R"/>
        <family val="1"/>
        <charset val="128"/>
      </rPr>
      <t xml:space="preserve">IF(OR①,0,</t>
    </r>
    <r>
      <rPr>
        <sz val="12"/>
        <color rgb="FFFF00FF"/>
        <rFont val="UD デジタル 教科書体 N-R"/>
        <family val="1"/>
        <charset val="128"/>
      </rPr>
      <t xml:space="preserve">D22</t>
    </r>
    <r>
      <rPr>
        <sz val="12"/>
        <rFont val="UD デジタル 教科書体 N-R"/>
        <family val="1"/>
        <charset val="128"/>
      </rPr>
      <t xml:space="preserve">*</t>
    </r>
    <r>
      <rPr>
        <sz val="12"/>
        <color rgb="FF008000"/>
        <rFont val="UD デジタル 教科書体 N-R"/>
        <family val="1"/>
        <charset val="128"/>
      </rPr>
      <t xml:space="preserve">$G$81</t>
    </r>
    <r>
      <rPr>
        <sz val="12"/>
        <rFont val="UD デジタル 教科書体 N-R"/>
        <family val="1"/>
        <charset val="128"/>
      </rPr>
      <t xml:space="preserve">)*IF②</t>
    </r>
  </si>
  <si>
    <r>
      <rPr>
        <sz val="12"/>
        <rFont val="UD デジタル 教科書体 N-R"/>
        <family val="1"/>
        <charset val="1"/>
      </rPr>
      <t xml:space="preserve">D22（前年基準総所得金額妻）にG81（所得割率）</t>
    </r>
    <r>
      <rPr>
        <sz val="12"/>
        <rFont val="UD デジタル 教科書体 N-R"/>
        <family val="1"/>
        <charset val="128"/>
      </rPr>
      <t xml:space="preserve">を掛けた値に、さらにIF②の値をかける</t>
    </r>
  </si>
  <si>
    <r>
      <rPr>
        <sz val="12"/>
        <rFont val="UD デジタル 教科書体 N-R"/>
        <family val="1"/>
        <charset val="128"/>
      </rPr>
      <t xml:space="preserve">OR①=OR(</t>
    </r>
    <r>
      <rPr>
        <sz val="12"/>
        <color rgb="FF0000FF"/>
        <rFont val="UD デジタル 教科書体 N-R"/>
        <family val="1"/>
        <charset val="128"/>
      </rPr>
      <t xml:space="preserve">E4</t>
    </r>
    <r>
      <rPr>
        <sz val="12"/>
        <rFont val="UD デジタル 教科書体 N-R"/>
        <family val="1"/>
        <charset val="128"/>
      </rPr>
      <t xml:space="preserve">&lt;=74,</t>
    </r>
    <r>
      <rPr>
        <sz val="12"/>
        <color rgb="FF0000FF"/>
        <rFont val="UD デジタル 教科書体 N-R"/>
        <family val="1"/>
        <charset val="128"/>
      </rPr>
      <t xml:space="preserve">E4</t>
    </r>
    <r>
      <rPr>
        <sz val="12"/>
        <rFont val="UD デジタル 教科書体 N-R"/>
        <family val="1"/>
        <charset val="128"/>
      </rPr>
      <t xml:space="preserve">=0)</t>
    </r>
  </si>
  <si>
    <t xml:space="preserve">E4（年齢妻）が74歳以下か0</t>
  </si>
  <si>
    <r>
      <rPr>
        <sz val="12"/>
        <rFont val="UD デジタル 教科書体 N-R"/>
        <family val="1"/>
        <charset val="128"/>
      </rPr>
      <t xml:space="preserve">IF②=IF(</t>
    </r>
    <r>
      <rPr>
        <sz val="12"/>
        <color rgb="FF0000FF"/>
        <rFont val="UD デジタル 教科書体 N-R"/>
        <family val="1"/>
        <charset val="128"/>
      </rPr>
      <t xml:space="preserve">E4</t>
    </r>
    <r>
      <rPr>
        <sz val="12"/>
        <rFont val="UD デジタル 教科書体 N-R"/>
        <family val="1"/>
        <charset val="128"/>
      </rPr>
      <t xml:space="preserve">=75,</t>
    </r>
    <r>
      <rPr>
        <sz val="12"/>
        <color rgb="FF800000"/>
        <rFont val="UD デジタル 教科書体 N-R"/>
        <family val="1"/>
        <charset val="128"/>
      </rPr>
      <t xml:space="preserve">$D$59</t>
    </r>
    <r>
      <rPr>
        <sz val="12"/>
        <rFont val="UD デジタル 教科書体 N-R"/>
        <family val="1"/>
        <charset val="128"/>
      </rPr>
      <t xml:space="preserve">/12,1)</t>
    </r>
  </si>
  <si>
    <t xml:space="preserve">E4（年齢妻）が75歳ならD59（妻誕生月以後の月数）を12で割った値</t>
  </si>
  <si>
    <t xml:space="preserve">E47～AS47</t>
  </si>
  <si>
    <r>
      <rPr>
        <sz val="12"/>
        <rFont val="UD デジタル 教科書体 N-R"/>
        <family val="1"/>
        <charset val="1"/>
      </rPr>
      <t xml:space="preserve">E47</t>
    </r>
    <r>
      <rPr>
        <sz val="12"/>
        <rFont val="UD デジタル 教科書体 N-R"/>
        <family val="1"/>
        <charset val="128"/>
      </rPr>
      <t xml:space="preserve">=IF(OR(</t>
    </r>
    <r>
      <rPr>
        <sz val="12"/>
        <color rgb="FF0000FF"/>
        <rFont val="UD デジタル 教科書体 N-R"/>
        <family val="1"/>
        <charset val="128"/>
      </rPr>
      <t xml:space="preserve">E3</t>
    </r>
    <r>
      <rPr>
        <sz val="12"/>
        <rFont val="UD デジタル 教科書体 N-R"/>
        <family val="1"/>
        <charset val="128"/>
      </rPr>
      <t xml:space="preserve">&lt;=74,</t>
    </r>
    <r>
      <rPr>
        <sz val="12"/>
        <color rgb="FF0000FF"/>
        <rFont val="UD デジタル 教科書体 N-R"/>
        <family val="1"/>
        <charset val="128"/>
      </rPr>
      <t xml:space="preserve">E3</t>
    </r>
    <r>
      <rPr>
        <sz val="12"/>
        <rFont val="UD デジタル 教科書体 N-R"/>
        <family val="1"/>
        <charset val="128"/>
      </rPr>
      <t xml:space="preserve">=0),0,IF(</t>
    </r>
    <r>
      <rPr>
        <sz val="12"/>
        <color rgb="FFFF00FF"/>
        <rFont val="UD デジタル 教科書体 N-R"/>
        <family val="1"/>
        <charset val="128"/>
      </rPr>
      <t xml:space="preserve">D21</t>
    </r>
    <r>
      <rPr>
        <sz val="12"/>
        <rFont val="UD デジタル 教科書体 N-R"/>
        <family val="1"/>
        <charset val="128"/>
      </rPr>
      <t xml:space="preserve">&lt;=</t>
    </r>
    <r>
      <rPr>
        <sz val="12"/>
        <color rgb="FF008000"/>
        <rFont val="UD デジタル 教科書体 N-R"/>
        <family val="1"/>
        <charset val="128"/>
      </rPr>
      <t xml:space="preserve">$F$95</t>
    </r>
    <r>
      <rPr>
        <sz val="12"/>
        <rFont val="UD デジタル 教科書体 N-R"/>
        <family val="1"/>
        <charset val="128"/>
      </rPr>
      <t xml:space="preserve">,</t>
    </r>
    <r>
      <rPr>
        <sz val="12"/>
        <color rgb="FF000080"/>
        <rFont val="UD デジタル 教科書体 N-R"/>
        <family val="1"/>
        <charset val="128"/>
      </rPr>
      <t xml:space="preserve">$F$97</t>
    </r>
    <r>
      <rPr>
        <sz val="12"/>
        <rFont val="UD デジタル 教科書体 N-R"/>
        <family val="1"/>
        <charset val="128"/>
      </rPr>
      <t xml:space="preserve">,IF(</t>
    </r>
    <r>
      <rPr>
        <sz val="12"/>
        <color rgb="FFFF00FF"/>
        <rFont val="UD デジタル 教科書体 N-R"/>
        <family val="1"/>
        <charset val="128"/>
      </rPr>
      <t xml:space="preserve">D21</t>
    </r>
    <r>
      <rPr>
        <sz val="12"/>
        <rFont val="UD デジタル 教科書体 N-R"/>
        <family val="1"/>
        <charset val="128"/>
      </rPr>
      <t xml:space="preserve">&lt;=</t>
    </r>
    <r>
      <rPr>
        <sz val="12"/>
        <color rgb="FF800080"/>
        <rFont val="UD デジタル 教科書体 N-R"/>
        <family val="1"/>
        <charset val="128"/>
      </rPr>
      <t xml:space="preserve">$H$95</t>
    </r>
    <r>
      <rPr>
        <sz val="12"/>
        <rFont val="UD デジタル 教科書体 N-R"/>
        <family val="1"/>
        <charset val="128"/>
      </rPr>
      <t xml:space="preserve">+</t>
    </r>
    <r>
      <rPr>
        <sz val="12"/>
        <color rgb="FF808000"/>
        <rFont val="UD デジタル 教科書体 N-R"/>
        <family val="1"/>
        <charset val="128"/>
      </rPr>
      <t xml:space="preserve">$J$95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FF0000"/>
        <rFont val="UD デジタル 教科書体 N-R"/>
        <family val="1"/>
        <charset val="128"/>
      </rPr>
      <t xml:space="preserve">$H$97</t>
    </r>
    <r>
      <rPr>
        <sz val="12"/>
        <rFont val="UD デジタル 教科書体 N-R"/>
        <family val="1"/>
        <charset val="128"/>
      </rPr>
      <t xml:space="preserve">,IF(</t>
    </r>
    <r>
      <rPr>
        <sz val="12"/>
        <color rgb="FFFF00FF"/>
        <rFont val="UD デジタル 教科書体 N-R"/>
        <family val="1"/>
        <charset val="128"/>
      </rPr>
      <t xml:space="preserve">D21</t>
    </r>
    <r>
      <rPr>
        <sz val="12"/>
        <rFont val="UD デジタル 教科書体 N-R"/>
        <family val="1"/>
        <charset val="128"/>
      </rPr>
      <t xml:space="preserve">&lt;=</t>
    </r>
    <r>
      <rPr>
        <sz val="12"/>
        <color rgb="FF008000"/>
        <rFont val="UD デジタル 教科書体 N-R"/>
        <family val="1"/>
        <charset val="128"/>
      </rPr>
      <t xml:space="preserve">$L$95</t>
    </r>
    <r>
      <rPr>
        <sz val="12"/>
        <rFont val="UD デジタル 教科書体 N-R"/>
        <family val="1"/>
        <charset val="128"/>
      </rPr>
      <t xml:space="preserve">+</t>
    </r>
    <r>
      <rPr>
        <sz val="12"/>
        <color rgb="FF000080"/>
        <rFont val="UD デジタル 教科書体 N-R"/>
        <family val="1"/>
        <charset val="128"/>
      </rPr>
      <t xml:space="preserve">$N95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800080"/>
        <rFont val="UD デジタル 教科書体 N-R"/>
        <family val="1"/>
        <charset val="128"/>
      </rPr>
      <t xml:space="preserve">$L$97</t>
    </r>
    <r>
      <rPr>
        <sz val="12"/>
        <rFont val="UD デジタル 教科書体 N-R"/>
        <family val="1"/>
        <charset val="128"/>
      </rPr>
      <t xml:space="preserve">,</t>
    </r>
    <r>
      <rPr>
        <sz val="12"/>
        <color rgb="FF808000"/>
        <rFont val="UD デジタル 教科書体 N-R"/>
        <family val="1"/>
        <charset val="128"/>
      </rPr>
      <t xml:space="preserve">$J$81</t>
    </r>
    <r>
      <rPr>
        <sz val="12"/>
        <rFont val="UD デジタル 教科書体 N-R"/>
        <family val="1"/>
        <charset val="128"/>
      </rPr>
      <t xml:space="preserve">))))*IF(</t>
    </r>
    <r>
      <rPr>
        <sz val="12"/>
        <color rgb="FF0000FF"/>
        <rFont val="UD デジタル 教科書体 N-R"/>
        <family val="1"/>
        <charset val="128"/>
      </rPr>
      <t xml:space="preserve">E3</t>
    </r>
    <r>
      <rPr>
        <sz val="12"/>
        <rFont val="UD デジタル 教科書体 N-R"/>
        <family val="1"/>
        <charset val="128"/>
      </rPr>
      <t xml:space="preserve">=75,</t>
    </r>
    <r>
      <rPr>
        <sz val="12"/>
        <color rgb="FFFF0000"/>
        <rFont val="UD デジタル 教科書体 N-R"/>
        <family val="1"/>
        <charset val="128"/>
      </rPr>
      <t xml:space="preserve">$D$58</t>
    </r>
    <r>
      <rPr>
        <sz val="12"/>
        <rFont val="UD デジタル 教科書体 N-R"/>
        <family val="1"/>
        <charset val="128"/>
      </rPr>
      <t xml:space="preserve">/12,1)</t>
    </r>
  </si>
  <si>
    <t xml:space="preserve">IF(OR①,0,IF②,,)*IF⑤</t>
  </si>
  <si>
    <t xml:space="preserve">さらにIF②で判定を行った値に、さらにIF⑤の値をかける</t>
  </si>
  <si>
    <r>
      <rPr>
        <sz val="12"/>
        <rFont val="UD デジタル 教科書体 N-R"/>
        <family val="1"/>
        <charset val="128"/>
      </rPr>
      <t xml:space="preserve">IF②=IF(</t>
    </r>
    <r>
      <rPr>
        <sz val="12"/>
        <color rgb="FFFF00FF"/>
        <rFont val="UD デジタル 教科書体 N-R"/>
        <family val="1"/>
        <charset val="128"/>
      </rPr>
      <t xml:space="preserve">D21</t>
    </r>
    <r>
      <rPr>
        <sz val="12"/>
        <rFont val="UD デジタル 教科書体 N-R"/>
        <family val="1"/>
        <charset val="128"/>
      </rPr>
      <t xml:space="preserve">&lt;=</t>
    </r>
    <r>
      <rPr>
        <sz val="12"/>
        <color rgb="FF008000"/>
        <rFont val="UD デジタル 教科書体 N-R"/>
        <family val="1"/>
        <charset val="128"/>
      </rPr>
      <t xml:space="preserve">$F$95</t>
    </r>
    <r>
      <rPr>
        <sz val="12"/>
        <rFont val="UD デジタル 教科書体 N-R"/>
        <family val="1"/>
        <charset val="128"/>
      </rPr>
      <t xml:space="preserve">,</t>
    </r>
    <r>
      <rPr>
        <sz val="12"/>
        <color rgb="FF000080"/>
        <rFont val="UD デジタル 教科書体 N-R"/>
        <family val="1"/>
        <charset val="128"/>
      </rPr>
      <t xml:space="preserve">$F$97</t>
    </r>
    <r>
      <rPr>
        <sz val="12"/>
        <rFont val="UD デジタル 教科書体 N-R"/>
        <family val="1"/>
        <charset val="128"/>
      </rPr>
      <t xml:space="preserve">,IF③,)</t>
    </r>
  </si>
  <si>
    <t xml:space="preserve">F97</t>
  </si>
  <si>
    <r>
      <rPr>
        <sz val="12"/>
        <rFont val="UD デジタル 教科書体 N-R"/>
        <family val="1"/>
        <charset val="1"/>
      </rPr>
      <t xml:space="preserve">D21（前年基準総所得金額夫）がF95（</t>
    </r>
    <r>
      <rPr>
        <sz val="12"/>
        <rFont val="UD デジタル 教科書体 N-R"/>
        <family val="1"/>
        <charset val="128"/>
      </rPr>
      <t xml:space="preserve">軽減判定金額</t>
    </r>
    <r>
      <rPr>
        <sz val="12"/>
        <rFont val="UD デジタル 教科書体 N-R"/>
        <family val="1"/>
        <charset val="1"/>
      </rPr>
      <t xml:space="preserve">）より低い場合F97(</t>
    </r>
    <r>
      <rPr>
        <sz val="12"/>
        <rFont val="UD デジタル 教科書体 N-R"/>
        <family val="1"/>
        <charset val="128"/>
      </rPr>
      <t xml:space="preserve">軽減後の均等割額)とする</t>
    </r>
  </si>
  <si>
    <r>
      <rPr>
        <sz val="12"/>
        <rFont val="UD デジタル 教科書体 N-R"/>
        <family val="1"/>
        <charset val="128"/>
      </rPr>
      <t xml:space="preserve">IF③=IF(</t>
    </r>
    <r>
      <rPr>
        <sz val="12"/>
        <color rgb="FFFF00FF"/>
        <rFont val="UD デジタル 教科書体 N-R"/>
        <family val="1"/>
        <charset val="128"/>
      </rPr>
      <t xml:space="preserve">D21</t>
    </r>
    <r>
      <rPr>
        <sz val="12"/>
        <rFont val="UD デジタル 教科書体 N-R"/>
        <family val="1"/>
        <charset val="128"/>
      </rPr>
      <t xml:space="preserve">&lt;=</t>
    </r>
    <r>
      <rPr>
        <sz val="12"/>
        <color rgb="FF800080"/>
        <rFont val="UD デジタル 教科書体 N-R"/>
        <family val="1"/>
        <charset val="128"/>
      </rPr>
      <t xml:space="preserve">$H$95</t>
    </r>
    <r>
      <rPr>
        <sz val="12"/>
        <rFont val="UD デジタル 教科書体 N-R"/>
        <family val="1"/>
        <charset val="128"/>
      </rPr>
      <t xml:space="preserve">+</t>
    </r>
    <r>
      <rPr>
        <sz val="12"/>
        <color rgb="FF808000"/>
        <rFont val="UD デジタル 教科書体 N-R"/>
        <family val="1"/>
        <charset val="128"/>
      </rPr>
      <t xml:space="preserve">$J$95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FF0000"/>
        <rFont val="UD デジタル 教科書体 N-R"/>
        <family val="1"/>
        <charset val="128"/>
      </rPr>
      <t xml:space="preserve">$H$97</t>
    </r>
    <r>
      <rPr>
        <sz val="12"/>
        <rFont val="UD デジタル 教科書体 N-R"/>
        <family val="1"/>
        <charset val="128"/>
      </rPr>
      <t xml:space="preserve">,IF④,)</t>
    </r>
  </si>
  <si>
    <t xml:space="preserve">H97</t>
  </si>
  <si>
    <r>
      <rPr>
        <sz val="12"/>
        <rFont val="UD デジタル 教科書体 N-R"/>
        <family val="1"/>
        <charset val="1"/>
      </rPr>
      <t xml:space="preserve">D21（前年基準総所得金額夫）が（H95＋J95×人数）（</t>
    </r>
    <r>
      <rPr>
        <sz val="12"/>
        <rFont val="UD デジタル 教科書体 N-R"/>
        <family val="1"/>
        <charset val="128"/>
      </rPr>
      <t xml:space="preserve">軽減判定金額</t>
    </r>
    <r>
      <rPr>
        <sz val="12"/>
        <rFont val="UD デジタル 教科書体 N-R"/>
        <family val="1"/>
        <charset val="1"/>
      </rPr>
      <t xml:space="preserve">）より低い場合H97(</t>
    </r>
    <r>
      <rPr>
        <sz val="12"/>
        <rFont val="UD デジタル 教科書体 N-R"/>
        <family val="1"/>
        <charset val="128"/>
      </rPr>
      <t xml:space="preserve">軽減後の均等割額)とする</t>
    </r>
  </si>
  <si>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</si>
  <si>
    <t xml:space="preserve">E3からE5までの人数（被保険者数）</t>
  </si>
  <si>
    <r>
      <rPr>
        <sz val="12"/>
        <rFont val="UD デジタル 教科書体 N-R"/>
        <family val="1"/>
        <charset val="128"/>
      </rPr>
      <t xml:space="preserve">IF④=IF(</t>
    </r>
    <r>
      <rPr>
        <sz val="12"/>
        <color rgb="FFFF00FF"/>
        <rFont val="UD デジタル 教科書体 N-R"/>
        <family val="1"/>
        <charset val="128"/>
      </rPr>
      <t xml:space="preserve">D21</t>
    </r>
    <r>
      <rPr>
        <sz val="12"/>
        <rFont val="UD デジタル 教科書体 N-R"/>
        <family val="1"/>
        <charset val="128"/>
      </rPr>
      <t xml:space="preserve">&lt;=</t>
    </r>
    <r>
      <rPr>
        <sz val="12"/>
        <color rgb="FF008000"/>
        <rFont val="UD デジタル 教科書体 N-R"/>
        <family val="1"/>
        <charset val="128"/>
      </rPr>
      <t xml:space="preserve">$L$95</t>
    </r>
    <r>
      <rPr>
        <sz val="12"/>
        <rFont val="UD デジタル 教科書体 N-R"/>
        <family val="1"/>
        <charset val="128"/>
      </rPr>
      <t xml:space="preserve">+</t>
    </r>
    <r>
      <rPr>
        <sz val="12"/>
        <color rgb="FF000080"/>
        <rFont val="UD デジタル 教科書体 N-R"/>
        <family val="1"/>
        <charset val="128"/>
      </rPr>
      <t xml:space="preserve">$N95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800080"/>
        <rFont val="UD デジタル 教科書体 N-R"/>
        <family val="1"/>
        <charset val="128"/>
      </rPr>
      <t xml:space="preserve">$L$97</t>
    </r>
    <r>
      <rPr>
        <sz val="12"/>
        <rFont val="UD デジタル 教科書体 N-R"/>
        <family val="1"/>
        <charset val="128"/>
      </rPr>
      <t xml:space="preserve">,</t>
    </r>
    <r>
      <rPr>
        <sz val="12"/>
        <color rgb="FF808000"/>
        <rFont val="UD デジタル 教科書体 N-R"/>
        <family val="1"/>
        <charset val="128"/>
      </rPr>
      <t xml:space="preserve">$J$81</t>
    </r>
    <r>
      <rPr>
        <sz val="12"/>
        <rFont val="UD デジタル 教科書体 N-R"/>
        <family val="1"/>
        <charset val="128"/>
      </rPr>
      <t xml:space="preserve">)</t>
    </r>
  </si>
  <si>
    <t xml:space="preserve">L97</t>
  </si>
  <si>
    <r>
      <rPr>
        <sz val="12"/>
        <rFont val="UD デジタル 教科書体 N-R"/>
        <family val="1"/>
        <charset val="1"/>
      </rPr>
      <t xml:space="preserve">D21（前年基準総所得金額夫）が（L95＋N95×人数）（</t>
    </r>
    <r>
      <rPr>
        <sz val="12"/>
        <rFont val="UD デジタル 教科書体 N-R"/>
        <family val="1"/>
        <charset val="128"/>
      </rPr>
      <t xml:space="preserve">軽減判定金額</t>
    </r>
    <r>
      <rPr>
        <sz val="12"/>
        <rFont val="UD デジタル 教科書体 N-R"/>
        <family val="1"/>
        <charset val="1"/>
      </rPr>
      <t xml:space="preserve">）より低い場合L97(</t>
    </r>
    <r>
      <rPr>
        <sz val="12"/>
        <rFont val="UD デジタル 教科書体 N-R"/>
        <family val="1"/>
        <charset val="128"/>
      </rPr>
      <t xml:space="preserve">軽減後の均等割額)とする</t>
    </r>
  </si>
  <si>
    <t xml:space="preserve">J81</t>
  </si>
  <si>
    <t xml:space="preserve">軽減の適用無しJ81（均等割額）の値</t>
  </si>
  <si>
    <r>
      <rPr>
        <sz val="12"/>
        <rFont val="UD デジタル 教科書体 N-R"/>
        <family val="1"/>
        <charset val="128"/>
      </rPr>
      <t xml:space="preserve">IF⑤=IF(</t>
    </r>
    <r>
      <rPr>
        <sz val="12"/>
        <color rgb="FF0000FF"/>
        <rFont val="UD デジタル 教科書体 N-R"/>
        <family val="1"/>
        <charset val="128"/>
      </rPr>
      <t xml:space="preserve">E3</t>
    </r>
    <r>
      <rPr>
        <sz val="12"/>
        <rFont val="UD デジタル 教科書体 N-R"/>
        <family val="1"/>
        <charset val="128"/>
      </rPr>
      <t xml:space="preserve">=75,</t>
    </r>
    <r>
      <rPr>
        <sz val="12"/>
        <color rgb="FF800000"/>
        <rFont val="UD デジタル 教科書体 N-R"/>
        <family val="1"/>
        <charset val="128"/>
      </rPr>
      <t xml:space="preserve">$D$58</t>
    </r>
    <r>
      <rPr>
        <sz val="12"/>
        <rFont val="UD デジタル 教科書体 N-R"/>
        <family val="1"/>
        <charset val="128"/>
      </rPr>
      <t xml:space="preserve">/12,1)</t>
    </r>
  </si>
  <si>
    <t xml:space="preserve">E48～AS48</t>
  </si>
  <si>
    <r>
      <rPr>
        <sz val="12"/>
        <rFont val="UD デジタル 教科書体 N-R"/>
        <family val="1"/>
        <charset val="1"/>
      </rPr>
      <t xml:space="preserve">E48</t>
    </r>
    <r>
      <rPr>
        <sz val="12"/>
        <rFont val="UD デジタル 教科書体 N-R"/>
        <family val="1"/>
        <charset val="128"/>
      </rPr>
      <t xml:space="preserve">=IF(OR(</t>
    </r>
    <r>
      <rPr>
        <sz val="12"/>
        <color rgb="FF0000FF"/>
        <rFont val="UD デジタル 教科書体 N-R"/>
        <family val="1"/>
        <charset val="128"/>
      </rPr>
      <t xml:space="preserve">E4</t>
    </r>
    <r>
      <rPr>
        <sz val="12"/>
        <rFont val="UD デジタル 教科書体 N-R"/>
        <family val="1"/>
        <charset val="128"/>
      </rPr>
      <t xml:space="preserve">&lt;=74,</t>
    </r>
    <r>
      <rPr>
        <sz val="12"/>
        <color rgb="FF0000FF"/>
        <rFont val="UD デジタル 教科書体 N-R"/>
        <family val="1"/>
        <charset val="128"/>
      </rPr>
      <t xml:space="preserve">E4</t>
    </r>
    <r>
      <rPr>
        <sz val="12"/>
        <rFont val="UD デジタル 教科書体 N-R"/>
        <family val="1"/>
        <charset val="128"/>
      </rPr>
      <t xml:space="preserve">=0),0,IF(</t>
    </r>
    <r>
      <rPr>
        <sz val="12"/>
        <color rgb="FFFF00FF"/>
        <rFont val="UD デジタル 教科書体 N-R"/>
        <family val="1"/>
        <charset val="128"/>
      </rPr>
      <t xml:space="preserve">D22</t>
    </r>
    <r>
      <rPr>
        <sz val="12"/>
        <rFont val="UD デジタル 教科書体 N-R"/>
        <family val="1"/>
        <charset val="128"/>
      </rPr>
      <t xml:space="preserve">&lt;=</t>
    </r>
    <r>
      <rPr>
        <sz val="12"/>
        <color rgb="FF008000"/>
        <rFont val="UD デジタル 教科書体 N-R"/>
        <family val="1"/>
        <charset val="128"/>
      </rPr>
      <t xml:space="preserve">$F$95</t>
    </r>
    <r>
      <rPr>
        <sz val="12"/>
        <rFont val="UD デジタル 教科書体 N-R"/>
        <family val="1"/>
        <charset val="128"/>
      </rPr>
      <t xml:space="preserve">,</t>
    </r>
    <r>
      <rPr>
        <sz val="12"/>
        <color rgb="FF000080"/>
        <rFont val="UD デジタル 教科書体 N-R"/>
        <family val="1"/>
        <charset val="128"/>
      </rPr>
      <t xml:space="preserve">$F$97</t>
    </r>
    <r>
      <rPr>
        <sz val="12"/>
        <rFont val="UD デジタル 教科書体 N-R"/>
        <family val="1"/>
        <charset val="128"/>
      </rPr>
      <t xml:space="preserve">,IF(</t>
    </r>
    <r>
      <rPr>
        <sz val="12"/>
        <color rgb="FFFF00FF"/>
        <rFont val="UD デジタル 教科書体 N-R"/>
        <family val="1"/>
        <charset val="128"/>
      </rPr>
      <t xml:space="preserve">D22</t>
    </r>
    <r>
      <rPr>
        <sz val="12"/>
        <rFont val="UD デジタル 教科書体 N-R"/>
        <family val="1"/>
        <charset val="128"/>
      </rPr>
      <t xml:space="preserve">&lt;=</t>
    </r>
    <r>
      <rPr>
        <sz val="12"/>
        <color rgb="FF800080"/>
        <rFont val="UD デジタル 教科書体 N-R"/>
        <family val="1"/>
        <charset val="128"/>
      </rPr>
      <t xml:space="preserve">$H$95</t>
    </r>
    <r>
      <rPr>
        <sz val="12"/>
        <rFont val="UD デジタル 教科書体 N-R"/>
        <family val="1"/>
        <charset val="128"/>
      </rPr>
      <t xml:space="preserve">+</t>
    </r>
    <r>
      <rPr>
        <sz val="12"/>
        <color rgb="FF808000"/>
        <rFont val="UD デジタル 教科書体 N-R"/>
        <family val="1"/>
        <charset val="128"/>
      </rPr>
      <t xml:space="preserve">$J$95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FF0000"/>
        <rFont val="UD デジタル 教科書体 N-R"/>
        <family val="1"/>
        <charset val="128"/>
      </rPr>
      <t xml:space="preserve">$H$97</t>
    </r>
    <r>
      <rPr>
        <sz val="12"/>
        <rFont val="UD デジタル 教科書体 N-R"/>
        <family val="1"/>
        <charset val="128"/>
      </rPr>
      <t xml:space="preserve">,IF(</t>
    </r>
    <r>
      <rPr>
        <sz val="12"/>
        <color rgb="FFFF00FF"/>
        <rFont val="UD デジタル 教科書体 N-R"/>
        <family val="1"/>
        <charset val="128"/>
      </rPr>
      <t xml:space="preserve">D22</t>
    </r>
    <r>
      <rPr>
        <sz val="12"/>
        <rFont val="UD デジタル 教科書体 N-R"/>
        <family val="1"/>
        <charset val="128"/>
      </rPr>
      <t xml:space="preserve">&lt;=</t>
    </r>
    <r>
      <rPr>
        <sz val="12"/>
        <color rgb="FF008000"/>
        <rFont val="UD デジタル 教科書体 N-R"/>
        <family val="1"/>
        <charset val="128"/>
      </rPr>
      <t xml:space="preserve">$L$95</t>
    </r>
    <r>
      <rPr>
        <sz val="12"/>
        <rFont val="UD デジタル 教科書体 N-R"/>
        <family val="1"/>
        <charset val="128"/>
      </rPr>
      <t xml:space="preserve">+</t>
    </r>
    <r>
      <rPr>
        <sz val="12"/>
        <color rgb="FF000080"/>
        <rFont val="UD デジタル 教科書体 N-R"/>
        <family val="1"/>
        <charset val="128"/>
      </rPr>
      <t xml:space="preserve">$N95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800080"/>
        <rFont val="UD デジタル 教科書体 N-R"/>
        <family val="1"/>
        <charset val="128"/>
      </rPr>
      <t xml:space="preserve">$L$97</t>
    </r>
    <r>
      <rPr>
        <sz val="12"/>
        <rFont val="UD デジタル 教科書体 N-R"/>
        <family val="1"/>
        <charset val="128"/>
      </rPr>
      <t xml:space="preserve">,</t>
    </r>
    <r>
      <rPr>
        <sz val="12"/>
        <color rgb="FF808000"/>
        <rFont val="UD デジタル 教科書体 N-R"/>
        <family val="1"/>
        <charset val="128"/>
      </rPr>
      <t xml:space="preserve">$J$81</t>
    </r>
    <r>
      <rPr>
        <sz val="12"/>
        <rFont val="UD デジタル 教科書体 N-R"/>
        <family val="1"/>
        <charset val="128"/>
      </rPr>
      <t xml:space="preserve">))))</t>
    </r>
  </si>
  <si>
    <r>
      <rPr>
        <sz val="12"/>
        <rFont val="UD デジタル 教科書体 N-R"/>
        <family val="1"/>
        <charset val="128"/>
      </rPr>
      <t xml:space="preserve">IF②=IF(</t>
    </r>
    <r>
      <rPr>
        <sz val="12"/>
        <color rgb="FFFF00FF"/>
        <rFont val="UD デジタル 教科書体 N-R"/>
        <family val="1"/>
        <charset val="128"/>
      </rPr>
      <t xml:space="preserve">D22</t>
    </r>
    <r>
      <rPr>
        <sz val="12"/>
        <rFont val="UD デジタル 教科書体 N-R"/>
        <family val="1"/>
        <charset val="128"/>
      </rPr>
      <t xml:space="preserve">&lt;=</t>
    </r>
    <r>
      <rPr>
        <sz val="12"/>
        <color rgb="FF008000"/>
        <rFont val="UD デジタル 教科書体 N-R"/>
        <family val="1"/>
        <charset val="128"/>
      </rPr>
      <t xml:space="preserve">$F$95</t>
    </r>
    <r>
      <rPr>
        <sz val="12"/>
        <rFont val="UD デジタル 教科書体 N-R"/>
        <family val="1"/>
        <charset val="128"/>
      </rPr>
      <t xml:space="preserve">,</t>
    </r>
    <r>
      <rPr>
        <sz val="12"/>
        <color rgb="FF000080"/>
        <rFont val="UD デジタル 教科書体 N-R"/>
        <family val="1"/>
        <charset val="128"/>
      </rPr>
      <t xml:space="preserve">$F$97</t>
    </r>
    <r>
      <rPr>
        <sz val="12"/>
        <rFont val="UD デジタル 教科書体 N-R"/>
        <family val="1"/>
        <charset val="128"/>
      </rPr>
      <t xml:space="preserve">,IF③,)</t>
    </r>
  </si>
  <si>
    <r>
      <rPr>
        <sz val="12"/>
        <rFont val="UD デジタル 教科書体 N-R"/>
        <family val="1"/>
        <charset val="1"/>
      </rPr>
      <t xml:space="preserve">D22（前年基準総所得金額妻）がF95（</t>
    </r>
    <r>
      <rPr>
        <sz val="12"/>
        <rFont val="UD デジタル 教科書体 N-R"/>
        <family val="1"/>
        <charset val="128"/>
      </rPr>
      <t xml:space="preserve">軽減判定金額</t>
    </r>
    <r>
      <rPr>
        <sz val="12"/>
        <rFont val="UD デジタル 教科書体 N-R"/>
        <family val="1"/>
        <charset val="1"/>
      </rPr>
      <t xml:space="preserve">）より低い場合F97(</t>
    </r>
    <r>
      <rPr>
        <sz val="12"/>
        <rFont val="UD デジタル 教科書体 N-R"/>
        <family val="1"/>
        <charset val="128"/>
      </rPr>
      <t xml:space="preserve">軽減後の均等割額)とする</t>
    </r>
  </si>
  <si>
    <r>
      <rPr>
        <sz val="12"/>
        <rFont val="UD デジタル 教科書体 N-R"/>
        <family val="1"/>
        <charset val="128"/>
      </rPr>
      <t xml:space="preserve">IF③=IF(</t>
    </r>
    <r>
      <rPr>
        <sz val="12"/>
        <color rgb="FFFF00FF"/>
        <rFont val="UD デジタル 教科書体 N-R"/>
        <family val="1"/>
        <charset val="128"/>
      </rPr>
      <t xml:space="preserve">D22</t>
    </r>
    <r>
      <rPr>
        <sz val="12"/>
        <rFont val="UD デジタル 教科書体 N-R"/>
        <family val="1"/>
        <charset val="128"/>
      </rPr>
      <t xml:space="preserve">&lt;=</t>
    </r>
    <r>
      <rPr>
        <sz val="12"/>
        <color rgb="FF800080"/>
        <rFont val="UD デジタル 教科書体 N-R"/>
        <family val="1"/>
        <charset val="128"/>
      </rPr>
      <t xml:space="preserve">$H$95</t>
    </r>
    <r>
      <rPr>
        <sz val="12"/>
        <rFont val="UD デジタル 教科書体 N-R"/>
        <family val="1"/>
        <charset val="128"/>
      </rPr>
      <t xml:space="preserve">+</t>
    </r>
    <r>
      <rPr>
        <sz val="12"/>
        <color rgb="FF808000"/>
        <rFont val="UD デジタル 教科書体 N-R"/>
        <family val="1"/>
        <charset val="128"/>
      </rPr>
      <t xml:space="preserve">$J$95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FF0000"/>
        <rFont val="UD デジタル 教科書体 N-R"/>
        <family val="1"/>
        <charset val="128"/>
      </rPr>
      <t xml:space="preserve">$H$97</t>
    </r>
    <r>
      <rPr>
        <sz val="12"/>
        <rFont val="UD デジタル 教科書体 N-R"/>
        <family val="1"/>
        <charset val="128"/>
      </rPr>
      <t xml:space="preserve">,IF④,)</t>
    </r>
  </si>
  <si>
    <r>
      <rPr>
        <sz val="12"/>
        <rFont val="UD デジタル 教科書体 N-R"/>
        <family val="1"/>
        <charset val="1"/>
      </rPr>
      <t xml:space="preserve">D22（前年基準総所得金額妻）が（H95＋J95×人数）（</t>
    </r>
    <r>
      <rPr>
        <sz val="12"/>
        <rFont val="UD デジタル 教科書体 N-R"/>
        <family val="1"/>
        <charset val="128"/>
      </rPr>
      <t xml:space="preserve">軽減判定金額</t>
    </r>
    <r>
      <rPr>
        <sz val="12"/>
        <rFont val="UD デジタル 教科書体 N-R"/>
        <family val="1"/>
        <charset val="1"/>
      </rPr>
      <t xml:space="preserve">）より低い場合H97(</t>
    </r>
    <r>
      <rPr>
        <sz val="12"/>
        <rFont val="UD デジタル 教科書体 N-R"/>
        <family val="1"/>
        <charset val="128"/>
      </rPr>
      <t xml:space="preserve">軽減後の均等割額)とする</t>
    </r>
  </si>
  <si>
    <r>
      <rPr>
        <sz val="12"/>
        <rFont val="UD デジタル 教科書体 N-R"/>
        <family val="1"/>
        <charset val="128"/>
      </rPr>
      <t xml:space="preserve">IF④=IF(</t>
    </r>
    <r>
      <rPr>
        <sz val="12"/>
        <color rgb="FFFF00FF"/>
        <rFont val="UD デジタル 教科書体 N-R"/>
        <family val="1"/>
        <charset val="128"/>
      </rPr>
      <t xml:space="preserve">D22</t>
    </r>
    <r>
      <rPr>
        <sz val="12"/>
        <rFont val="UD デジタル 教科書体 N-R"/>
        <family val="1"/>
        <charset val="128"/>
      </rPr>
      <t xml:space="preserve">&lt;=</t>
    </r>
    <r>
      <rPr>
        <sz val="12"/>
        <color rgb="FF008000"/>
        <rFont val="UD デジタル 教科書体 N-R"/>
        <family val="1"/>
        <charset val="128"/>
      </rPr>
      <t xml:space="preserve">$L$95</t>
    </r>
    <r>
      <rPr>
        <sz val="12"/>
        <rFont val="UD デジタル 教科書体 N-R"/>
        <family val="1"/>
        <charset val="128"/>
      </rPr>
      <t xml:space="preserve">+</t>
    </r>
    <r>
      <rPr>
        <sz val="12"/>
        <color rgb="FF000080"/>
        <rFont val="UD デジタル 教科書体 N-R"/>
        <family val="1"/>
        <charset val="128"/>
      </rPr>
      <t xml:space="preserve">$N95</t>
    </r>
    <r>
      <rPr>
        <sz val="12"/>
        <rFont val="UD デジタル 教科書体 N-R"/>
        <family val="1"/>
        <charset val="128"/>
      </rPr>
      <t xml:space="preserve">*COUNTIF(</t>
    </r>
    <r>
      <rPr>
        <sz val="12"/>
        <color rgb="FF0000FF"/>
        <rFont val="UD デジタル 教科書体 N-R"/>
        <family val="1"/>
        <charset val="128"/>
      </rPr>
      <t xml:space="preserve">E3:E5</t>
    </r>
    <r>
      <rPr>
        <sz val="12"/>
        <rFont val="UD デジタル 教科書体 N-R"/>
        <family val="1"/>
        <charset val="128"/>
      </rPr>
      <t xml:space="preserve">,"&lt;&gt;0"),</t>
    </r>
    <r>
      <rPr>
        <sz val="12"/>
        <color rgb="FF800080"/>
        <rFont val="UD デジタル 教科書体 N-R"/>
        <family val="1"/>
        <charset val="128"/>
      </rPr>
      <t xml:space="preserve">$L$97</t>
    </r>
    <r>
      <rPr>
        <sz val="12"/>
        <rFont val="UD デジタル 教科書体 N-R"/>
        <family val="1"/>
        <charset val="128"/>
      </rPr>
      <t xml:space="preserve">,</t>
    </r>
    <r>
      <rPr>
        <sz val="12"/>
        <color rgb="FF808000"/>
        <rFont val="UD デジタル 教科書体 N-R"/>
        <family val="1"/>
        <charset val="128"/>
      </rPr>
      <t xml:space="preserve">$J$81</t>
    </r>
    <r>
      <rPr>
        <sz val="12"/>
        <rFont val="UD デジタル 教科書体 N-R"/>
        <family val="1"/>
        <charset val="128"/>
      </rPr>
      <t xml:space="preserve">)</t>
    </r>
  </si>
  <si>
    <r>
      <rPr>
        <sz val="12"/>
        <rFont val="UD デジタル 教科書体 N-R"/>
        <family val="1"/>
        <charset val="1"/>
      </rPr>
      <t xml:space="preserve">D22（前年基準総所得金額妻）が（L95＋N95×人数）（</t>
    </r>
    <r>
      <rPr>
        <sz val="12"/>
        <rFont val="UD デジタル 教科書体 N-R"/>
        <family val="1"/>
        <charset val="128"/>
      </rPr>
      <t xml:space="preserve">軽減判定金額</t>
    </r>
    <r>
      <rPr>
        <sz val="12"/>
        <rFont val="UD デジタル 教科書体 N-R"/>
        <family val="1"/>
        <charset val="1"/>
      </rPr>
      <t xml:space="preserve">）より低い場合L97(</t>
    </r>
    <r>
      <rPr>
        <sz val="12"/>
        <rFont val="UD デジタル 教科書体 N-R"/>
        <family val="1"/>
        <charset val="128"/>
      </rPr>
      <t xml:space="preserve">軽減後の均等割額)とする</t>
    </r>
  </si>
  <si>
    <r>
      <rPr>
        <sz val="12"/>
        <rFont val="UD デジタル 教科書体 N-R"/>
        <family val="1"/>
        <charset val="128"/>
      </rPr>
      <t xml:space="preserve">IF⑤=IF(</t>
    </r>
    <r>
      <rPr>
        <sz val="12"/>
        <color rgb="FF0000FF"/>
        <rFont val="UD デジタル 教科書体 N-R"/>
        <family val="1"/>
        <charset val="128"/>
      </rPr>
      <t xml:space="preserve">E4</t>
    </r>
    <r>
      <rPr>
        <sz val="12"/>
        <rFont val="UD デジタル 教科書体 N-R"/>
        <family val="1"/>
        <charset val="128"/>
      </rPr>
      <t xml:space="preserve">=75,</t>
    </r>
    <r>
      <rPr>
        <sz val="12"/>
        <color rgb="FF800000"/>
        <rFont val="UD デジタル 教科書体 N-R"/>
        <family val="1"/>
        <charset val="128"/>
      </rPr>
      <t xml:space="preserve">$D$59</t>
    </r>
    <r>
      <rPr>
        <sz val="12"/>
        <rFont val="UD デジタル 教科書体 N-R"/>
        <family val="1"/>
        <charset val="128"/>
      </rPr>
      <t xml:space="preserve">/12,1)</t>
    </r>
  </si>
  <si>
    <t xml:space="preserve">E49～AS49</t>
  </si>
  <si>
    <t xml:space="preserve">計</t>
  </si>
  <si>
    <r>
      <rPr>
        <sz val="12"/>
        <rFont val="UD デジタル 教科書体 N-R"/>
        <family val="1"/>
        <charset val="128"/>
      </rPr>
      <t xml:space="preserve">E49=IF(SUM(</t>
    </r>
    <r>
      <rPr>
        <sz val="12"/>
        <color rgb="FF0000FF"/>
        <rFont val="UD デジタル 教科書体 N-R"/>
        <family val="1"/>
        <charset val="128"/>
      </rPr>
      <t xml:space="preserve">E45:E48</t>
    </r>
    <r>
      <rPr>
        <sz val="12"/>
        <rFont val="UD デジタル 教科書体 N-R"/>
        <family val="1"/>
        <charset val="128"/>
      </rPr>
      <t xml:space="preserve">)&gt;</t>
    </r>
    <r>
      <rPr>
        <sz val="12"/>
        <color rgb="FFFF0000"/>
        <rFont val="UD デジタル 教科書体 N-R"/>
        <family val="1"/>
        <charset val="128"/>
      </rPr>
      <t xml:space="preserve">$F$82</t>
    </r>
    <r>
      <rPr>
        <sz val="12"/>
        <rFont val="UD デジタル 教科書体 N-R"/>
        <family val="1"/>
        <charset val="128"/>
      </rPr>
      <t xml:space="preserve">,</t>
    </r>
    <r>
      <rPr>
        <sz val="12"/>
        <color rgb="FFFF0000"/>
        <rFont val="UD デジタル 教科書体 N-R"/>
        <family val="1"/>
        <charset val="128"/>
      </rPr>
      <t xml:space="preserve">$F$82</t>
    </r>
    <r>
      <rPr>
        <sz val="12"/>
        <rFont val="UD デジタル 教科書体 N-R"/>
        <family val="1"/>
        <charset val="128"/>
      </rPr>
      <t xml:space="preserve">,SUM(</t>
    </r>
    <r>
      <rPr>
        <sz val="12"/>
        <color rgb="FF0000FF"/>
        <rFont val="UD デジタル 教科書体 N-R"/>
        <family val="1"/>
        <charset val="128"/>
      </rPr>
      <t xml:space="preserve">E45:E48</t>
    </r>
    <r>
      <rPr>
        <sz val="12"/>
        <rFont val="UD デジタル 教科書体 N-R"/>
        <family val="1"/>
        <charset val="128"/>
      </rPr>
      <t xml:space="preserve">))</t>
    </r>
  </si>
  <si>
    <r>
      <rPr>
        <sz val="12"/>
        <rFont val="UD デジタル 教科書体 N-R"/>
        <family val="1"/>
        <charset val="128"/>
      </rPr>
      <t xml:space="preserve">IF(SUM①&gt;</t>
    </r>
    <r>
      <rPr>
        <sz val="12"/>
        <color rgb="FFFF0000"/>
        <rFont val="UD デジタル 教科書体 N-R"/>
        <family val="1"/>
        <charset val="128"/>
      </rPr>
      <t xml:space="preserve">$F$82</t>
    </r>
    <r>
      <rPr>
        <sz val="12"/>
        <rFont val="UD デジタル 教科書体 N-R"/>
        <family val="1"/>
        <charset val="128"/>
      </rPr>
      <t xml:space="preserve">,</t>
    </r>
    <r>
      <rPr>
        <sz val="12"/>
        <color rgb="FFFF0000"/>
        <rFont val="UD デジタル 教科書体 N-R"/>
        <family val="1"/>
        <charset val="128"/>
      </rPr>
      <t xml:space="preserve">$F$82</t>
    </r>
    <r>
      <rPr>
        <sz val="12"/>
        <rFont val="UD デジタル 教科書体 N-R"/>
        <family val="1"/>
        <charset val="128"/>
      </rPr>
      <t xml:space="preserve">,SUM(</t>
    </r>
    <r>
      <rPr>
        <sz val="12"/>
        <color rgb="FF0000FF"/>
        <rFont val="UD デジタル 教科書体 N-R"/>
        <family val="1"/>
        <charset val="128"/>
      </rPr>
      <t xml:space="preserve">①</t>
    </r>
    <r>
      <rPr>
        <sz val="12"/>
        <rFont val="UD デジタル 教科書体 N-R"/>
        <family val="1"/>
        <charset val="128"/>
      </rPr>
      <t xml:space="preserve">))</t>
    </r>
  </si>
  <si>
    <t xml:space="preserve">F82</t>
  </si>
  <si>
    <r>
      <rPr>
        <sz val="12"/>
        <rFont val="UD デジタル 教科書体 N-R"/>
        <family val="1"/>
        <charset val="1"/>
      </rPr>
      <t xml:space="preserve">SUM①の合計がF82（</t>
    </r>
    <r>
      <rPr>
        <sz val="12"/>
        <rFont val="UD デジタル 教科書体 N-R"/>
        <family val="1"/>
        <charset val="128"/>
      </rPr>
      <t xml:space="preserve">賦課限度額</t>
    </r>
    <r>
      <rPr>
        <sz val="12"/>
        <rFont val="UD デジタル 教科書体 N-R"/>
        <family val="1"/>
        <charset val="1"/>
      </rPr>
      <t xml:space="preserve">）より大きい時はF82とする</t>
    </r>
  </si>
  <si>
    <t xml:space="preserve">SUM①の合計</t>
  </si>
  <si>
    <r>
      <rPr>
        <sz val="12"/>
        <rFont val="UD デジタル 教科書体 N-R"/>
        <family val="1"/>
        <charset val="128"/>
      </rPr>
      <t xml:space="preserve">SUM(</t>
    </r>
    <r>
      <rPr>
        <sz val="12"/>
        <color rgb="FF0000FF"/>
        <rFont val="UD デジタル 教科書体 N-R"/>
        <family val="1"/>
        <charset val="128"/>
      </rPr>
      <t xml:space="preserve">E45:E48</t>
    </r>
    <r>
      <rPr>
        <sz val="12"/>
        <rFont val="UD デジタル 教科書体 N-R"/>
        <family val="1"/>
        <charset val="128"/>
      </rPr>
      <t xml:space="preserve">)</t>
    </r>
  </si>
  <si>
    <t xml:space="preserve">E45からE48までを足した値</t>
  </si>
  <si>
    <t xml:space="preserve">E50～AS50</t>
  </si>
  <si>
    <r>
      <rPr>
        <sz val="12"/>
        <rFont val="UD デジタル 教科書体 N-R"/>
        <family val="1"/>
        <charset val="1"/>
      </rPr>
      <t xml:space="preserve">E50</t>
    </r>
    <r>
      <rPr>
        <sz val="12"/>
        <rFont val="UD デジタル 教科書体 N-R"/>
        <family val="1"/>
        <charset val="128"/>
      </rPr>
      <t xml:space="preserve">=IF((</t>
    </r>
    <r>
      <rPr>
        <sz val="12"/>
        <color rgb="FF0000FF"/>
        <rFont val="UD デジタル 教科書体 N-R"/>
        <family val="1"/>
        <charset val="128"/>
      </rPr>
      <t xml:space="preserve">E41</t>
    </r>
    <r>
      <rPr>
        <sz val="12"/>
        <rFont val="UD デジタル 教科書体 N-R"/>
        <family val="1"/>
        <charset val="128"/>
      </rPr>
      <t xml:space="preserve">+</t>
    </r>
    <r>
      <rPr>
        <sz val="12"/>
        <color rgb="FFFF0000"/>
        <rFont val="UD デジタル 教科書体 N-R"/>
        <family val="1"/>
        <charset val="128"/>
      </rPr>
      <t xml:space="preserve">E44</t>
    </r>
    <r>
      <rPr>
        <sz val="12"/>
        <rFont val="UD デジタル 教科書体 N-R"/>
        <family val="1"/>
        <charset val="128"/>
      </rPr>
      <t xml:space="preserve">+</t>
    </r>
    <r>
      <rPr>
        <sz val="12"/>
        <color rgb="FFFF00FF"/>
        <rFont val="UD デジタル 教科書体 N-R"/>
        <family val="1"/>
        <charset val="128"/>
      </rPr>
      <t xml:space="preserve">E49</t>
    </r>
    <r>
      <rPr>
        <sz val="12"/>
        <rFont val="UD デジタル 教科書体 N-R"/>
        <family val="1"/>
        <charset val="128"/>
      </rPr>
      <t xml:space="preserve">)=0,0,</t>
    </r>
    <r>
      <rPr>
        <sz val="12"/>
        <color rgb="FF0000FF"/>
        <rFont val="UD デジタル 教科書体 N-R"/>
        <family val="1"/>
        <charset val="128"/>
      </rPr>
      <t xml:space="preserve">E41</t>
    </r>
    <r>
      <rPr>
        <sz val="12"/>
        <rFont val="UD デジタル 教科書体 N-R"/>
        <family val="1"/>
        <charset val="128"/>
      </rPr>
      <t xml:space="preserve">+</t>
    </r>
    <r>
      <rPr>
        <sz val="12"/>
        <color rgb="FFFF0000"/>
        <rFont val="UD デジタル 教科書体 N-R"/>
        <family val="1"/>
        <charset val="128"/>
      </rPr>
      <t xml:space="preserve">E44</t>
    </r>
    <r>
      <rPr>
        <sz val="12"/>
        <rFont val="UD デジタル 教科書体 N-R"/>
        <family val="1"/>
        <charset val="128"/>
      </rPr>
      <t xml:space="preserve">+</t>
    </r>
    <r>
      <rPr>
        <sz val="12"/>
        <color rgb="FFFF00FF"/>
        <rFont val="UD デジタル 教科書体 N-R"/>
        <family val="1"/>
        <charset val="128"/>
      </rPr>
      <t xml:space="preserve">E49</t>
    </r>
    <r>
      <rPr>
        <sz val="12"/>
        <rFont val="UD デジタル 教科書体 N-R"/>
        <family val="1"/>
        <charset val="128"/>
      </rPr>
      <t xml:space="preserve">)</t>
    </r>
  </si>
  <si>
    <r>
      <rPr>
        <sz val="12"/>
        <rFont val="UD デジタル 教科書体 N-R"/>
        <family val="1"/>
        <charset val="128"/>
      </rPr>
      <t xml:space="preserve">IF((</t>
    </r>
    <r>
      <rPr>
        <sz val="12"/>
        <color rgb="FF0000FF"/>
        <rFont val="UD デジタル 教科書体 N-R"/>
        <family val="1"/>
        <charset val="128"/>
      </rPr>
      <t xml:space="preserve">E41</t>
    </r>
    <r>
      <rPr>
        <sz val="12"/>
        <rFont val="UD デジタル 教科書体 N-R"/>
        <family val="1"/>
        <charset val="128"/>
      </rPr>
      <t xml:space="preserve">+</t>
    </r>
    <r>
      <rPr>
        <sz val="12"/>
        <color rgb="FFFF0000"/>
        <rFont val="UD デジタル 教科書体 N-R"/>
        <family val="1"/>
        <charset val="128"/>
      </rPr>
      <t xml:space="preserve">E44</t>
    </r>
    <r>
      <rPr>
        <sz val="12"/>
        <rFont val="UD デジタル 教科書体 N-R"/>
        <family val="1"/>
        <charset val="128"/>
      </rPr>
      <t xml:space="preserve">+</t>
    </r>
    <r>
      <rPr>
        <sz val="12"/>
        <color rgb="FFFF00FF"/>
        <rFont val="UD デジタル 教科書体 N-R"/>
        <family val="1"/>
        <charset val="128"/>
      </rPr>
      <t xml:space="preserve">E49</t>
    </r>
    <r>
      <rPr>
        <sz val="12"/>
        <rFont val="UD デジタル 教科書体 N-R"/>
        <family val="1"/>
        <charset val="128"/>
      </rPr>
      <t xml:space="preserve">)=0,0,</t>
    </r>
    <r>
      <rPr>
        <sz val="12"/>
        <color rgb="FF0000FF"/>
        <rFont val="UD デジタル 教科書体 N-R"/>
        <family val="1"/>
        <charset val="128"/>
      </rPr>
      <t xml:space="preserve">E41</t>
    </r>
    <r>
      <rPr>
        <sz val="12"/>
        <rFont val="UD デジタル 教科書体 N-R"/>
        <family val="1"/>
        <charset val="128"/>
      </rPr>
      <t xml:space="preserve">+</t>
    </r>
    <r>
      <rPr>
        <sz val="12"/>
        <color rgb="FFFF0000"/>
        <rFont val="UD デジタル 教科書体 N-R"/>
        <family val="1"/>
        <charset val="128"/>
      </rPr>
      <t xml:space="preserve">E44</t>
    </r>
    <r>
      <rPr>
        <sz val="12"/>
        <rFont val="UD デジタル 教科書体 N-R"/>
        <family val="1"/>
        <charset val="128"/>
      </rPr>
      <t xml:space="preserve">+</t>
    </r>
    <r>
      <rPr>
        <sz val="12"/>
        <color rgb="FFFF00FF"/>
        <rFont val="UD デジタル 教科書体 N-R"/>
        <family val="1"/>
        <charset val="128"/>
      </rPr>
      <t xml:space="preserve">E49</t>
    </r>
    <r>
      <rPr>
        <sz val="12"/>
        <rFont val="UD デジタル 教科書体 N-R"/>
        <family val="1"/>
        <charset val="128"/>
      </rPr>
      <t xml:space="preserve">)</t>
    </r>
  </si>
  <si>
    <r>
      <rPr>
        <sz val="12"/>
        <rFont val="UD デジタル 教科書体 N-R"/>
        <family val="1"/>
        <charset val="1"/>
      </rPr>
      <t xml:space="preserve">E41（</t>
    </r>
    <r>
      <rPr>
        <sz val="12"/>
        <rFont val="UD デジタル 教科書体 N-R"/>
        <family val="1"/>
        <charset val="128"/>
      </rPr>
      <t xml:space="preserve">国民健康保険料）</t>
    </r>
    <r>
      <rPr>
        <sz val="12"/>
        <rFont val="UD デジタル 教科書体 N-R"/>
        <family val="1"/>
        <charset val="1"/>
      </rPr>
      <t xml:space="preserve">＋E44（</t>
    </r>
    <r>
      <rPr>
        <sz val="12"/>
        <rFont val="UD デジタル 教科書体 N-R"/>
        <family val="1"/>
        <charset val="128"/>
      </rPr>
      <t xml:space="preserve">介護分保険料1号）</t>
    </r>
    <r>
      <rPr>
        <sz val="12"/>
        <rFont val="UD デジタル 教科書体 N-R"/>
        <family val="1"/>
        <charset val="1"/>
      </rPr>
      <t xml:space="preserve">＋E49（</t>
    </r>
    <r>
      <rPr>
        <sz val="12"/>
        <rFont val="UD デジタル 教科書体 N-R"/>
        <family val="1"/>
        <charset val="128"/>
      </rPr>
      <t xml:space="preserve">後期高齢者医療保険料）</t>
    </r>
    <r>
      <rPr>
        <sz val="12"/>
        <rFont val="UD デジタル 教科書体 N-R"/>
        <family val="1"/>
        <charset val="1"/>
      </rPr>
      <t xml:space="preserve">の合計額が0の時は0とする</t>
    </r>
  </si>
  <si>
    <t xml:space="preserve">E41＋E44＋E49の合計額</t>
  </si>
  <si>
    <t xml:space="preserve">D58</t>
  </si>
  <si>
    <r>
      <rPr>
        <sz val="12"/>
        <rFont val="UD デジタル 教科書体 N-R"/>
        <family val="1"/>
        <charset val="1"/>
      </rPr>
      <t xml:space="preserve">D58=</t>
    </r>
    <r>
      <rPr>
        <sz val="12"/>
        <rFont val="UD デジタル 教科書体 N-R"/>
        <family val="1"/>
        <charset val="128"/>
      </rPr>
      <t xml:space="preserve">DATEDIF(</t>
    </r>
    <r>
      <rPr>
        <sz val="12"/>
        <color rgb="FF0000FF"/>
        <rFont val="UD デジタル 教科書体 N-R"/>
        <family val="1"/>
        <charset val="128"/>
      </rPr>
      <t xml:space="preserve">$基本.$C$3</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+1,"M")+1-DATEDIF(</t>
    </r>
    <r>
      <rPr>
        <sz val="12"/>
        <color rgb="FF0000FF"/>
        <rFont val="UD デジタル 教科書体 N-R"/>
        <family val="1"/>
        <charset val="128"/>
      </rPr>
      <t xml:space="preserve">$基本.$C$3</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+1,"Y")*12</t>
    </r>
  </si>
  <si>
    <t xml:space="preserve">DATEDIF①+1-DATEDIF②*12</t>
  </si>
  <si>
    <t xml:space="preserve">誕生日から比較日までの月数に1（月）を足した値から年数に12を掛けた値を引いた値</t>
  </si>
  <si>
    <r>
      <rPr>
        <sz val="12"/>
        <rFont val="UD デジタル 教科書体 N-R"/>
        <family val="1"/>
        <charset val="128"/>
      </rPr>
      <t xml:space="preserve">DATEDIF①=DATEDIF(</t>
    </r>
    <r>
      <rPr>
        <sz val="12"/>
        <color rgb="FF0000FF"/>
        <rFont val="UD デジタル 教科書体 N-R"/>
        <family val="1"/>
        <charset val="128"/>
      </rPr>
      <t xml:space="preserve">$基本.$C$3</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+1,"M")</t>
    </r>
  </si>
  <si>
    <r>
      <rPr>
        <sz val="12"/>
        <color rgb="FF0000FF"/>
        <rFont val="UD デジタル 教科書体 N-R"/>
        <family val="1"/>
        <charset val="128"/>
      </rPr>
      <t xml:space="preserve">$基本.$C$3（夫生年月日）から</t>
    </r>
    <r>
      <rPr>
        <sz val="12"/>
        <color rgb="FFFF0000"/>
        <rFont val="UD デジタル 教科書体 N-R"/>
        <family val="1"/>
        <charset val="128"/>
      </rPr>
      <t xml:space="preserve">$基本.$D$1（スタート暦年）</t>
    </r>
    <r>
      <rPr>
        <sz val="12"/>
        <rFont val="UD デジタル 教科書体 N-R"/>
        <family val="1"/>
        <charset val="128"/>
      </rPr>
      <t xml:space="preserve">+1（日）の間の"M"(月数）を求める</t>
    </r>
  </si>
  <si>
    <r>
      <rPr>
        <sz val="12"/>
        <rFont val="UD デジタル 教科書体 N-R"/>
        <family val="1"/>
        <charset val="128"/>
      </rPr>
      <t xml:space="preserve">DATEDIF②=DATEDIF(</t>
    </r>
    <r>
      <rPr>
        <sz val="12"/>
        <color rgb="FF0000FF"/>
        <rFont val="UD デジタル 教科書体 N-R"/>
        <family val="1"/>
        <charset val="128"/>
      </rPr>
      <t xml:space="preserve">$基本.$C$3</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+1,"Y")</t>
    </r>
  </si>
  <si>
    <r>
      <rPr>
        <sz val="12"/>
        <color rgb="FF0000FF"/>
        <rFont val="UD デジタル 教科書体 N-R"/>
        <family val="1"/>
        <charset val="128"/>
      </rPr>
      <t xml:space="preserve">$基本.$C$3（夫生年月日）から</t>
    </r>
    <r>
      <rPr>
        <sz val="12"/>
        <color rgb="FFFF0000"/>
        <rFont val="UD デジタル 教科書体 N-R"/>
        <family val="1"/>
        <charset val="128"/>
      </rPr>
      <t xml:space="preserve">$基本.$D$1（スタート暦年）</t>
    </r>
    <r>
      <rPr>
        <sz val="12"/>
        <rFont val="UD デジタル 教科書体 N-R"/>
        <family val="1"/>
        <charset val="128"/>
      </rPr>
      <t xml:space="preserve">+1（日）の間の"Y"(年数）を求める</t>
    </r>
  </si>
  <si>
    <t xml:space="preserve">D59</t>
  </si>
  <si>
    <r>
      <rPr>
        <sz val="12"/>
        <rFont val="UD デジタル 教科書体 N-R"/>
        <family val="1"/>
        <charset val="1"/>
      </rPr>
      <t xml:space="preserve">D58</t>
    </r>
    <r>
      <rPr>
        <sz val="12"/>
        <rFont val="UD デジタル 教科書体 N-R"/>
        <family val="1"/>
        <charset val="128"/>
      </rPr>
      <t xml:space="preserve">=DATEDIF(</t>
    </r>
    <r>
      <rPr>
        <sz val="12"/>
        <color rgb="FF0000FF"/>
        <rFont val="UD デジタル 教科書体 N-R"/>
        <family val="1"/>
        <charset val="128"/>
      </rPr>
      <t xml:space="preserve">$基本.$C$4</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+1,"M")+1-DATEDIF(</t>
    </r>
    <r>
      <rPr>
        <sz val="12"/>
        <color rgb="FF0000FF"/>
        <rFont val="UD デジタル 教科書体 N-R"/>
        <family val="1"/>
        <charset val="128"/>
      </rPr>
      <t xml:space="preserve">$基本.$C$4</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+1,"Y")*12</t>
    </r>
  </si>
  <si>
    <r>
      <rPr>
        <sz val="12"/>
        <rFont val="UD デジタル 教科書体 N-R"/>
        <family val="1"/>
        <charset val="128"/>
      </rPr>
      <t xml:space="preserve">DATEDIF①=DATEDIF(</t>
    </r>
    <r>
      <rPr>
        <sz val="12"/>
        <color rgb="FF0000FF"/>
        <rFont val="UD デジタル 教科書体 N-R"/>
        <family val="1"/>
        <charset val="128"/>
      </rPr>
      <t xml:space="preserve">$基本.$C$4</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+1,"M")</t>
    </r>
  </si>
  <si>
    <r>
      <rPr>
        <sz val="12"/>
        <color rgb="FF0000FF"/>
        <rFont val="UD デジタル 教科書体 N-R"/>
        <family val="1"/>
        <charset val="128"/>
      </rPr>
      <t xml:space="preserve">$基本.$C$4（妻生年月日）から</t>
    </r>
    <r>
      <rPr>
        <sz val="12"/>
        <color rgb="FFFF0000"/>
        <rFont val="UD デジタル 教科書体 N-R"/>
        <family val="1"/>
        <charset val="128"/>
      </rPr>
      <t xml:space="preserve">$基本.$D$1（スタート暦年）</t>
    </r>
    <r>
      <rPr>
        <sz val="12"/>
        <rFont val="UD デジタル 教科書体 N-R"/>
        <family val="1"/>
        <charset val="128"/>
      </rPr>
      <t xml:space="preserve">+1（日）の間の"M"(月数）を求める</t>
    </r>
  </si>
  <si>
    <r>
      <rPr>
        <sz val="12"/>
        <rFont val="UD デジタル 教科書体 N-R"/>
        <family val="1"/>
        <charset val="128"/>
      </rPr>
      <t xml:space="preserve">DATEDIF②=DATEDIF(</t>
    </r>
    <r>
      <rPr>
        <sz val="12"/>
        <color rgb="FF0000FF"/>
        <rFont val="UD デジタル 教科書体 N-R"/>
        <family val="1"/>
        <charset val="128"/>
      </rPr>
      <t xml:space="preserve">$基本.$C$4</t>
    </r>
    <r>
      <rPr>
        <sz val="12"/>
        <rFont val="UD デジタル 教科書体 N-R"/>
        <family val="1"/>
        <charset val="128"/>
      </rPr>
      <t xml:space="preserve">,</t>
    </r>
    <r>
      <rPr>
        <sz val="12"/>
        <color rgb="FFFF0000"/>
        <rFont val="UD デジタル 教科書体 N-R"/>
        <family val="1"/>
        <charset val="128"/>
      </rPr>
      <t xml:space="preserve">$基本.$D$1</t>
    </r>
    <r>
      <rPr>
        <sz val="12"/>
        <rFont val="UD デジタル 教科書体 N-R"/>
        <family val="1"/>
        <charset val="128"/>
      </rPr>
      <t xml:space="preserve">+1,"Y")</t>
    </r>
  </si>
  <si>
    <r>
      <rPr>
        <sz val="12"/>
        <color rgb="FF0000FF"/>
        <rFont val="UD デジタル 教科書体 N-R"/>
        <family val="1"/>
        <charset val="128"/>
      </rPr>
      <t xml:space="preserve">$基本.$C$4（妻生年月日）から</t>
    </r>
    <r>
      <rPr>
        <sz val="12"/>
        <color rgb="FFFF0000"/>
        <rFont val="UD デジタル 教科書体 N-R"/>
        <family val="1"/>
        <charset val="128"/>
      </rPr>
      <t xml:space="preserve">$基本.$D$1（スタート暦年）</t>
    </r>
    <r>
      <rPr>
        <sz val="12"/>
        <rFont val="UD デジタル 教科書体 N-R"/>
        <family val="1"/>
        <charset val="128"/>
      </rPr>
      <t xml:space="preserve">+1（日）の間の"Y"(年数）を求める</t>
    </r>
  </si>
</sst>
</file>

<file path=xl/styles.xml><?xml version="1.0" encoding="utf-8"?>
<styleSheet xmlns="http://schemas.openxmlformats.org/spreadsheetml/2006/main">
  <numFmts count="13">
    <numFmt numFmtId="164" formatCode="[$￥-411]#,##0;[RED]\-[$￥-411]#,##0"/>
    <numFmt numFmtId="165" formatCode="General"/>
    <numFmt numFmtId="166" formatCode="[$-1030411]ggge\年m\月d\日"/>
    <numFmt numFmtId="167" formatCode="yyyy\年"/>
    <numFmt numFmtId="168" formatCode="[$-1030411]ggge\年"/>
    <numFmt numFmtId="169" formatCode="yyyy/mm/dd\生"/>
    <numFmt numFmtId="170" formatCode="General"/>
    <numFmt numFmtId="171" formatCode="0%"/>
    <numFmt numFmtId="172" formatCode="0.0%"/>
    <numFmt numFmtId="173" formatCode="m\月d\日"/>
    <numFmt numFmtId="174" formatCode="0.000"/>
    <numFmt numFmtId="175" formatCode="0.00%"/>
    <numFmt numFmtId="176" formatCode="yyyy/mm/dd"/>
  </numFmts>
  <fonts count="21">
    <font>
      <sz val="12"/>
      <name val="UD デジタル 教科書体 N-R"/>
      <family val="1"/>
      <charset val="1"/>
    </font>
    <font>
      <sz val="10"/>
      <name val="Arial"/>
      <family val="0"/>
      <charset val="128"/>
    </font>
    <font>
      <sz val="10"/>
      <name val="Arial"/>
      <family val="0"/>
      <charset val="128"/>
    </font>
    <font>
      <sz val="10"/>
      <name val="Arial"/>
      <family val="0"/>
      <charset val="128"/>
    </font>
    <font>
      <sz val="12"/>
      <name val="HG丸ｺﾞｼｯｸM-PRO"/>
      <family val="3"/>
      <charset val="1"/>
    </font>
    <font>
      <sz val="16"/>
      <name val="UD デジタル 教科書体 N-R"/>
      <family val="1"/>
      <charset val="1"/>
    </font>
    <font>
      <sz val="12"/>
      <name val="ＭＳ 明朝"/>
      <family val="1"/>
      <charset val="1"/>
    </font>
    <font>
      <sz val="12"/>
      <name val="UD デジタル 教科書体 N-R"/>
      <family val="1"/>
      <charset val="128"/>
    </font>
    <font>
      <b val="true"/>
      <sz val="12"/>
      <color rgb="FFFF3333"/>
      <name val="UD デジタル 教科書体 N-R"/>
      <family val="1"/>
      <charset val="1"/>
    </font>
    <font>
      <sz val="12"/>
      <name val="ＭＳ Ｐゴシック"/>
      <family val="2"/>
      <charset val="128"/>
    </font>
    <font>
      <sz val="10"/>
      <name val="游ゴシック"/>
      <family val="2"/>
      <charset val="128"/>
    </font>
    <font>
      <sz val="10"/>
      <name val="Arial"/>
      <family val="2"/>
      <charset val="128"/>
    </font>
    <font>
      <sz val="12"/>
      <color rgb="FF0000FF"/>
      <name val="UD デジタル 教科書体 N-R"/>
      <family val="1"/>
      <charset val="128"/>
    </font>
    <font>
      <sz val="12"/>
      <color rgb="FFFF0000"/>
      <name val="UD デジタル 教科書体 N-R"/>
      <family val="1"/>
      <charset val="128"/>
    </font>
    <font>
      <sz val="12"/>
      <color rgb="FFFF00FF"/>
      <name val="UD デジタル 教科書体 N-R"/>
      <family val="1"/>
      <charset val="128"/>
    </font>
    <font>
      <sz val="12"/>
      <color rgb="FF008000"/>
      <name val="UD デジタル 教科書体 N-R"/>
      <family val="1"/>
      <charset val="128"/>
    </font>
    <font>
      <sz val="12"/>
      <color rgb="FF000080"/>
      <name val="UD デジタル 教科書体 N-R"/>
      <family val="1"/>
      <charset val="128"/>
    </font>
    <font>
      <sz val="12"/>
      <color rgb="FF808000"/>
      <name val="UD デジタル 教科書体 N-R"/>
      <family val="1"/>
      <charset val="128"/>
    </font>
    <font>
      <sz val="12"/>
      <color rgb="FF800000"/>
      <name val="UD デジタル 教科書体 N-R"/>
      <family val="1"/>
      <charset val="128"/>
    </font>
    <font>
      <sz val="12"/>
      <color rgb="FF800080"/>
      <name val="UD デジタル 教科書体 N-R"/>
      <family val="1"/>
      <charset val="128"/>
    </font>
    <font>
      <sz val="12"/>
      <color rgb="FF000000"/>
      <name val="UD デジタル 教科書体 N-R"/>
      <family val="1"/>
      <charset val="128"/>
    </font>
  </fonts>
  <fills count="18">
    <fill>
      <patternFill patternType="none"/>
    </fill>
    <fill>
      <patternFill patternType="gray125"/>
    </fill>
    <fill>
      <patternFill patternType="solid">
        <fgColor rgb="FFCFE7F5"/>
        <bgColor rgb="FFE6E6FF"/>
      </patternFill>
    </fill>
    <fill>
      <patternFill patternType="solid">
        <fgColor rgb="FF99CCFF"/>
        <bgColor rgb="FFCCCCFF"/>
      </patternFill>
    </fill>
    <fill>
      <patternFill patternType="solid">
        <fgColor rgb="FFCCCCFF"/>
        <bgColor rgb="FFCCCCCC"/>
      </patternFill>
    </fill>
    <fill>
      <patternFill patternType="solid">
        <fgColor rgb="FFCCFFCC"/>
        <bgColor rgb="FFCFE7F5"/>
      </patternFill>
    </fill>
    <fill>
      <patternFill patternType="solid">
        <fgColor rgb="FFFFFFCC"/>
        <bgColor rgb="FFFFFF99"/>
      </patternFill>
    </fill>
    <fill>
      <patternFill patternType="solid">
        <fgColor rgb="FFFFCCFF"/>
        <bgColor rgb="FFE6E6FF"/>
      </patternFill>
    </fill>
    <fill>
      <patternFill patternType="solid">
        <fgColor rgb="FFFF99CC"/>
        <bgColor rgb="FFFF8080"/>
      </patternFill>
    </fill>
    <fill>
      <patternFill patternType="solid">
        <fgColor rgb="FF00CCFF"/>
        <bgColor rgb="FF00FFFF"/>
      </patternFill>
    </fill>
    <fill>
      <patternFill patternType="solid">
        <fgColor rgb="FF66CC99"/>
        <bgColor rgb="FF99CC99"/>
      </patternFill>
    </fill>
    <fill>
      <patternFill patternType="solid">
        <fgColor rgb="FF99CC99"/>
        <bgColor rgb="FF66CC99"/>
      </patternFill>
    </fill>
    <fill>
      <patternFill patternType="solid">
        <fgColor rgb="FFFFFF99"/>
        <bgColor rgb="FFFFFFCC"/>
      </patternFill>
    </fill>
    <fill>
      <patternFill patternType="solid">
        <fgColor rgb="FFE0C2CD"/>
        <bgColor rgb="FFCCCCCC"/>
      </patternFill>
    </fill>
    <fill>
      <patternFill patternType="solid">
        <fgColor rgb="FFE6E6FF"/>
        <bgColor rgb="FFEEEEEE"/>
      </patternFill>
    </fill>
    <fill>
      <patternFill patternType="solid">
        <fgColor rgb="FFFFCC99"/>
        <bgColor rgb="FFE0C2CD"/>
      </patternFill>
    </fill>
    <fill>
      <patternFill patternType="solid">
        <fgColor rgb="FFCCCCCC"/>
        <bgColor rgb="FFE0C2CD"/>
      </patternFill>
    </fill>
    <fill>
      <patternFill patternType="solid">
        <fgColor rgb="FFEEEEEE"/>
        <bgColor rgb="FFE6E6FF"/>
      </patternFill>
    </fill>
  </fills>
  <borders count="14">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style="hair"/>
      <bottom/>
      <diagonal/>
    </border>
    <border diagonalUp="false" diagonalDown="false">
      <left style="hair"/>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style="thin"/>
      <top/>
      <bottom/>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5" fontId="6" fillId="0" borderId="0" xfId="0" applyFont="true" applyBorder="true" applyAlignment="true" applyProtection="true">
      <alignment horizontal="center" vertical="bottom" textRotation="0" wrapText="false" indent="0" shrinkToFit="false"/>
      <protection locked="fals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5" fontId="0" fillId="0" borderId="0" xfId="0" applyFont="true" applyBorder="true" applyAlignment="true" applyProtection="true">
      <alignment horizontal="center" vertical="bottom" textRotation="0" wrapText="false" indent="0" shrinkToFit="false"/>
      <protection locked="true" hidden="false"/>
    </xf>
    <xf numFmtId="165" fontId="0" fillId="0" borderId="0" xfId="0" applyFont="true" applyBorder="true" applyAlignment="true" applyProtection="true">
      <alignment horizontal="general" vertical="bottom" textRotation="0" wrapText="false" indent="0" shrinkToFit="false"/>
      <protection locked="true" hidden="false"/>
    </xf>
    <xf numFmtId="165" fontId="6" fillId="0" borderId="0" xfId="0" applyFont="true" applyBorder="true" applyAlignment="true" applyProtection="true">
      <alignment horizontal="general" vertical="bottom" textRotation="0" wrapText="false" indent="0" shrinkToFit="false"/>
      <protection locked="true" hidden="false"/>
    </xf>
    <xf numFmtId="165" fontId="6" fillId="0" borderId="1"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center" textRotation="0" wrapText="tru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fals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center" vertical="top"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true"/>
      <protection locked="true" hidden="false"/>
    </xf>
    <xf numFmtId="164" fontId="0" fillId="0" borderId="0" xfId="0" applyFont="true" applyBorder="true" applyAlignment="true" applyProtection="true">
      <alignment horizontal="general" vertical="top"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6" fontId="0" fillId="0" borderId="2" xfId="0" applyFont="true" applyBorder="true" applyAlignment="true" applyProtection="true">
      <alignment horizontal="general" vertical="bottom" textRotation="0" wrapText="false" indent="0" shrinkToFit="false"/>
      <protection locked="true" hidden="false"/>
    </xf>
    <xf numFmtId="164" fontId="0" fillId="0" borderId="2" xfId="0" applyFont="true" applyBorder="true" applyAlignment="true" applyProtection="true">
      <alignment horizontal="center" vertical="top" textRotation="0" wrapText="false" indent="0" shrinkToFit="false"/>
      <protection locked="true" hidden="false"/>
    </xf>
    <xf numFmtId="164" fontId="0" fillId="0" borderId="2" xfId="0" applyFont="true" applyBorder="true" applyAlignment="true" applyProtection="true">
      <alignment horizontal="general" vertical="bottom" textRotation="0" wrapText="false" indent="0" shrinkToFit="false"/>
      <protection locked="true" hidden="false"/>
    </xf>
    <xf numFmtId="165" fontId="0" fillId="0" borderId="2" xfId="0" applyFont="true" applyBorder="true" applyAlignment="true" applyProtection="true">
      <alignment horizontal="general" vertical="bottom" textRotation="0" wrapText="false" indent="0" shrinkToFit="false"/>
      <protection locked="true" hidden="false"/>
    </xf>
    <xf numFmtId="164" fontId="0" fillId="2" borderId="2" xfId="0" applyFont="true" applyBorder="true" applyAlignment="true" applyProtection="true">
      <alignment horizontal="center" vertical="top" textRotation="0" wrapText="false" indent="0" shrinkToFit="false"/>
      <protection locked="true" hidden="false"/>
    </xf>
    <xf numFmtId="164" fontId="0" fillId="2" borderId="2" xfId="0" applyFont="true" applyBorder="true" applyAlignment="true" applyProtection="true">
      <alignment horizontal="general" vertical="bottom" textRotation="0" wrapText="false" indent="0" shrinkToFit="false"/>
      <protection locked="true" hidden="false"/>
    </xf>
    <xf numFmtId="164" fontId="0" fillId="3" borderId="2" xfId="0" applyFont="true" applyBorder="true" applyAlignment="true" applyProtection="true">
      <alignment horizontal="center" vertical="top" textRotation="0" wrapText="false" indent="0" shrinkToFit="false"/>
      <protection locked="true" hidden="false"/>
    </xf>
    <xf numFmtId="164" fontId="0" fillId="3" borderId="2"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center" textRotation="0" wrapText="true" indent="0" shrinkToFit="true"/>
      <protection locked="tru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4" borderId="1" xfId="0" applyFont="true" applyBorder="true" applyAlignment="true" applyProtection="true">
      <alignment horizontal="center" vertical="center" textRotation="0" wrapText="false" indent="0" shrinkToFit="false"/>
      <protection locked="true" hidden="false"/>
    </xf>
    <xf numFmtId="167" fontId="0" fillId="4" borderId="1"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8" fontId="0" fillId="4"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top"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9" fontId="0" fillId="0" borderId="1" xfId="0" applyFont="true" applyBorder="true" applyAlignment="true" applyProtection="true">
      <alignment horizontal="general" vertical="bottom" textRotation="0" wrapText="false" indent="0" shrinkToFit="false"/>
      <protection locked="true" hidden="false"/>
    </xf>
    <xf numFmtId="170" fontId="7" fillId="0" borderId="1" xfId="0"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general" vertical="bottom" textRotation="0" wrapText="false" indent="0" shrinkToFit="false"/>
      <protection locked="true" hidden="false"/>
    </xf>
    <xf numFmtId="165" fontId="8" fillId="0" borderId="0" xfId="0" applyFont="true" applyBorder="true" applyAlignment="true" applyProtection="tru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top" textRotation="0" wrapText="false" indent="0" shrinkToFit="false"/>
      <protection locked="true" hidden="false"/>
    </xf>
    <xf numFmtId="165" fontId="0" fillId="4" borderId="1" xfId="0" applyFont="true" applyBorder="true" applyAlignment="true" applyProtection="true">
      <alignment horizontal="center" vertical="bottom" textRotation="0" wrapText="false" indent="0" shrinkToFit="false"/>
      <protection locked="true" hidden="false"/>
    </xf>
    <xf numFmtId="164" fontId="0" fillId="2" borderId="1" xfId="0" applyFont="true" applyBorder="true" applyAlignment="true" applyProtection="true">
      <alignment horizontal="center" vertical="top" textRotation="0" wrapText="false" indent="0" shrinkToFit="false"/>
      <protection locked="true" hidden="false"/>
    </xf>
    <xf numFmtId="164" fontId="0" fillId="2" borderId="1" xfId="0" applyFont="true" applyBorder="true" applyAlignment="true" applyProtection="true">
      <alignment horizontal="general" vertical="bottom" textRotation="0" wrapText="false" indent="0" shrinkToFit="true"/>
      <protection locked="true" hidden="false"/>
    </xf>
    <xf numFmtId="164" fontId="0" fillId="2" borderId="1" xfId="0" applyFont="true" applyBorder="true" applyAlignment="true" applyProtection="true">
      <alignment horizontal="general" vertical="bottom" textRotation="0" wrapText="false" indent="0" shrinkToFit="false"/>
      <protection locked="true" hidden="false"/>
    </xf>
    <xf numFmtId="164" fontId="0" fillId="2" borderId="0" xfId="0" applyFont="true" applyBorder="false" applyAlignment="true" applyProtection="true">
      <alignment horizontal="right" vertical="bottom" textRotation="0" wrapText="false" indent="0" shrinkToFit="false"/>
      <protection locked="true" hidden="false"/>
    </xf>
    <xf numFmtId="164" fontId="0" fillId="5" borderId="3" xfId="0" applyFont="true" applyBorder="true" applyAlignment="true" applyProtection="true">
      <alignment horizontal="center" vertical="top" textRotation="0" wrapText="false" indent="0" shrinkToFit="false"/>
      <protection locked="true" hidden="false"/>
    </xf>
    <xf numFmtId="164" fontId="0" fillId="5" borderId="1" xfId="0" applyFont="true" applyBorder="true" applyAlignment="true" applyProtection="true">
      <alignment horizontal="general" vertical="bottom" textRotation="0" wrapText="false" indent="0" shrinkToFit="true"/>
      <protection locked="true" hidden="false"/>
    </xf>
    <xf numFmtId="164" fontId="0" fillId="5" borderId="1" xfId="0" applyFont="true" applyBorder="true" applyAlignment="true" applyProtection="true">
      <alignment horizontal="general" vertical="bottom" textRotation="0" wrapText="false" indent="0" shrinkToFit="false"/>
      <protection locked="true" hidden="false"/>
    </xf>
    <xf numFmtId="164" fontId="0" fillId="5"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0" fillId="5" borderId="4" xfId="0" applyFont="true" applyBorder="true" applyAlignment="true" applyProtection="true">
      <alignment horizontal="center" vertical="top" textRotation="0" wrapText="false" indent="0" shrinkToFit="false"/>
      <protection locked="true" hidden="false"/>
    </xf>
    <xf numFmtId="164" fontId="7" fillId="0" borderId="0" xfId="0" applyFont="true" applyBorder="true" applyAlignment="true" applyProtection="true">
      <alignment horizontal="general" vertical="center" textRotation="0" wrapText="true" indent="0" shrinkToFit="false"/>
      <protection locked="true" hidden="false"/>
    </xf>
    <xf numFmtId="164" fontId="0" fillId="6" borderId="1" xfId="0" applyFont="true" applyBorder="true" applyAlignment="true" applyProtection="true">
      <alignment horizontal="center" vertical="top" textRotation="0" wrapText="false" indent="0" shrinkToFit="false"/>
      <protection locked="true" hidden="false"/>
    </xf>
    <xf numFmtId="164" fontId="0" fillId="6" borderId="1" xfId="0" applyFont="true" applyBorder="true" applyAlignment="true" applyProtection="true">
      <alignment horizontal="general" vertical="bottom" textRotation="0" wrapText="false" indent="0" shrinkToFit="false"/>
      <protection locked="true" hidden="false"/>
    </xf>
    <xf numFmtId="164" fontId="0" fillId="7" borderId="1" xfId="0" applyFont="true" applyBorder="true" applyAlignment="true" applyProtection="true">
      <alignment horizontal="center" vertical="top" textRotation="0" wrapText="false" indent="0" shrinkToFit="false"/>
      <protection locked="true" hidden="false"/>
    </xf>
    <xf numFmtId="164" fontId="0" fillId="7" borderId="1" xfId="0" applyFont="true" applyBorder="true" applyAlignment="true" applyProtection="true">
      <alignment horizontal="general" vertical="bottom" textRotation="0" wrapText="false" indent="0" shrinkToFit="false"/>
      <protection locked="true" hidden="false"/>
    </xf>
    <xf numFmtId="164" fontId="0" fillId="8" borderId="1" xfId="0" applyFont="true" applyBorder="true" applyAlignment="true" applyProtection="true">
      <alignment horizontal="center" vertical="bottom" textRotation="0" wrapText="false" indent="0" shrinkToFit="false"/>
      <protection locked="true" hidden="false"/>
    </xf>
    <xf numFmtId="164" fontId="0" fillId="8" borderId="1" xfId="0" applyFont="true" applyBorder="true" applyAlignment="true" applyProtection="true">
      <alignment horizontal="general" vertical="bottom" textRotation="0" wrapText="false" indent="0" shrinkToFit="false"/>
      <protection locked="true" hidden="false"/>
    </xf>
    <xf numFmtId="166" fontId="0" fillId="0" borderId="2" xfId="0" applyFont="true" applyBorder="true" applyAlignment="true" applyProtection="true">
      <alignment horizontal="general" vertical="bottom" textRotation="0" wrapText="false" indent="0" shrinkToFit="false"/>
      <protection locked="false" hidden="false"/>
    </xf>
    <xf numFmtId="164" fontId="0" fillId="0" borderId="2" xfId="0" applyFont="true" applyBorder="true" applyAlignment="true" applyProtection="true">
      <alignment horizontal="general" vertical="bottom" textRotation="0" wrapText="false" indent="0" shrinkToFit="false"/>
      <protection locked="false" hidden="false"/>
    </xf>
    <xf numFmtId="165" fontId="0" fillId="0" borderId="2" xfId="0" applyFont="true" applyBorder="true" applyAlignment="true" applyProtection="true">
      <alignment horizontal="general" vertical="bottom" textRotation="0" wrapText="false" indent="0" shrinkToFit="false"/>
      <protection locked="false" hidden="false"/>
    </xf>
    <xf numFmtId="171" fontId="0" fillId="2" borderId="2" xfId="0" applyFont="true" applyBorder="true" applyAlignment="true" applyProtection="true">
      <alignment horizontal="general" vertical="bottom" textRotation="0" wrapText="false" indent="0" shrinkToFit="false"/>
      <protection locked="true" hidden="false"/>
    </xf>
    <xf numFmtId="164" fontId="7" fillId="2" borderId="2" xfId="0" applyFont="true" applyBorder="true" applyAlignment="true" applyProtection="true">
      <alignment horizontal="general" vertical="bottom" textRotation="0" wrapText="false" indent="0" shrinkToFit="false"/>
      <protection locked="true" hidden="false"/>
    </xf>
    <xf numFmtId="172" fontId="0" fillId="2" borderId="2" xfId="0" applyFont="true" applyBorder="true" applyAlignment="true" applyProtection="true">
      <alignment horizontal="general" vertical="bottom" textRotation="0" wrapText="false" indent="0" shrinkToFit="false"/>
      <protection locked="true" hidden="false"/>
    </xf>
    <xf numFmtId="166" fontId="0" fillId="0" borderId="0" xfId="0" applyFont="true" applyBorder="false" applyAlignment="true" applyProtection="true">
      <alignment horizontal="general" vertical="bottom" textRotation="0" wrapText="fals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7" fillId="3" borderId="2" xfId="0" applyFont="true" applyBorder="true" applyAlignment="true" applyProtection="true">
      <alignment horizontal="general" vertical="bottom" textRotation="0" wrapText="false" indent="0" shrinkToFit="false"/>
      <protection locked="true" hidden="false"/>
    </xf>
    <xf numFmtId="164" fontId="0" fillId="3"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true" applyProtection="true">
      <alignment horizontal="general" vertical="bottom" textRotation="0" wrapText="true" indent="0" shrinkToFit="false"/>
      <protection locked="true" hidden="false"/>
    </xf>
    <xf numFmtId="164" fontId="0" fillId="0" borderId="2" xfId="0" applyFont="true" applyBorder="true" applyAlignment="true" applyProtection="true">
      <alignment horizontal="center" vertical="bottom" textRotation="0" wrapText="true" indent="0" shrinkToFit="false"/>
      <protection locked="true" hidden="false"/>
    </xf>
    <xf numFmtId="164" fontId="0" fillId="0" borderId="2" xfId="0" applyFont="true" applyBorder="true" applyAlignment="true" applyProtection="true">
      <alignment horizontal="center" vertical="bottom" textRotation="0" wrapText="false" indent="0" shrinkToFit="false"/>
      <protection locked="true" hidden="false"/>
    </xf>
    <xf numFmtId="164" fontId="0" fillId="0" borderId="5" xfId="0" applyFont="true" applyBorder="true" applyAlignment="true" applyProtection="true">
      <alignment horizontal="center" vertical="bottom" textRotation="0" wrapText="true" indent="0" shrinkToFit="false"/>
      <protection locked="true" hidden="false"/>
    </xf>
    <xf numFmtId="173" fontId="0" fillId="0" borderId="0" xfId="0" applyFont="true" applyBorder="true" applyAlignment="true" applyProtection="true">
      <alignment horizontal="center" vertical="bottom" textRotation="0" wrapText="true" indent="0" shrinkToFit="false"/>
      <protection locked="true" hidden="false"/>
    </xf>
    <xf numFmtId="164" fontId="0" fillId="0" borderId="0" xfId="0" applyFont="true" applyBorder="true" applyAlignment="true" applyProtection="true">
      <alignment horizontal="center" vertical="bottom" textRotation="0" wrapText="true" indent="0" shrinkToFit="false"/>
      <protection locked="true" hidden="false"/>
    </xf>
    <xf numFmtId="167" fontId="0" fillId="4" borderId="1"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false" hidden="false"/>
    </xf>
    <xf numFmtId="169" fontId="0" fillId="0" borderId="1" xfId="0" applyFont="true" applyBorder="true" applyAlignment="true" applyProtection="true">
      <alignment horizontal="general" vertical="bottom" textRotation="0" wrapText="false" indent="0" shrinkToFit="false"/>
      <protection locked="false" hidden="false"/>
    </xf>
    <xf numFmtId="165" fontId="0" fillId="0" borderId="1" xfId="0" applyFont="fals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true">
      <alignment horizontal="general" vertical="bottom" textRotation="0" wrapText="false" indent="0" shrinkToFit="false"/>
      <protection locked="false" hidden="false"/>
    </xf>
    <xf numFmtId="165" fontId="0" fillId="0" borderId="1" xfId="0" applyFont="true" applyBorder="true" applyAlignment="true" applyProtection="true">
      <alignment horizontal="general" vertical="bottom" textRotation="0" wrapText="false" indent="0" shrinkToFit="false"/>
      <protection locked="false" hidden="false"/>
    </xf>
    <xf numFmtId="164" fontId="9" fillId="0" borderId="1" xfId="0" applyFont="true" applyBorder="true" applyAlignment="true" applyProtection="true">
      <alignment horizontal="general" vertical="bottom" textRotation="0" wrapText="false" indent="0" shrinkToFit="false"/>
      <protection locked="true" hidden="false"/>
    </xf>
    <xf numFmtId="164" fontId="0" fillId="2" borderId="1" xfId="0" applyFont="true" applyBorder="true" applyAlignment="true" applyProtection="true">
      <alignment horizontal="center" vertical="center" textRotation="0" wrapText="false" indent="0" shrinkToFit="true"/>
      <protection locked="true" hidden="false"/>
    </xf>
    <xf numFmtId="164" fontId="0" fillId="2" borderId="1" xfId="0" applyFont="true" applyBorder="true" applyAlignment="true" applyProtection="true">
      <alignment horizontal="general" vertical="bottom" textRotation="0" wrapText="false" indent="0" shrinkToFit="false"/>
      <protection locked="fals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9" fillId="2" borderId="1" xfId="0" applyFont="true" applyBorder="true" applyAlignment="true" applyProtection="true">
      <alignment horizontal="general" vertical="bottom" textRotation="0" wrapText="false" indent="0" shrinkToFit="false"/>
      <protection locked="true" hidden="false"/>
    </xf>
    <xf numFmtId="164" fontId="0" fillId="2" borderId="0" xfId="0" applyFont="true" applyBorder="false" applyAlignment="true" applyProtection="true">
      <alignment horizontal="general" vertical="bottom" textRotation="0" wrapText="false" indent="0" shrinkToFit="false"/>
      <protection locked="true" hidden="false"/>
    </xf>
    <xf numFmtId="164" fontId="0" fillId="9" borderId="1" xfId="0" applyFont="true" applyBorder="true" applyAlignment="true" applyProtection="true">
      <alignment horizontal="center" vertical="center" textRotation="0" wrapText="false" indent="0" shrinkToFit="false"/>
      <protection locked="true" hidden="false"/>
    </xf>
    <xf numFmtId="164" fontId="0" fillId="9" borderId="1" xfId="0" applyFont="true" applyBorder="true" applyAlignment="true" applyProtection="true">
      <alignment horizontal="general" vertical="bottom" textRotation="0" wrapText="false" indent="0" shrinkToFit="false"/>
      <protection locked="true" hidden="false"/>
    </xf>
    <xf numFmtId="164" fontId="0" fillId="9" borderId="0" xfId="0" applyFont="false" applyBorder="false" applyAlignment="true" applyProtection="true">
      <alignment horizontal="general" vertical="bottom" textRotation="0" wrapText="false" indent="0" shrinkToFit="false"/>
      <protection locked="true" hidden="false"/>
    </xf>
    <xf numFmtId="164" fontId="0" fillId="5" borderId="1" xfId="0" applyFont="true" applyBorder="true" applyAlignment="true" applyProtection="true">
      <alignment horizontal="center" vertical="top" textRotation="0" wrapText="false" indent="0" shrinkToFit="false"/>
      <protection locked="true" hidden="false"/>
    </xf>
    <xf numFmtId="164" fontId="0" fillId="5" borderId="1" xfId="0" applyFont="true" applyBorder="true" applyAlignment="true" applyProtection="true">
      <alignment horizontal="center" vertical="center" textRotation="0" wrapText="false" indent="0" shrinkToFit="true"/>
      <protection locked="true" hidden="false"/>
    </xf>
    <xf numFmtId="164" fontId="0" fillId="5" borderId="1" xfId="0" applyFont="true" applyBorder="true" applyAlignment="true" applyProtection="true">
      <alignment horizontal="general" vertical="bottom" textRotation="0" wrapText="false" indent="0" shrinkToFit="false"/>
      <protection locked="false" hidden="false"/>
    </xf>
    <xf numFmtId="164" fontId="0" fillId="5" borderId="0" xfId="0" applyFont="false" applyBorder="false" applyAlignment="true" applyProtection="true">
      <alignment horizontal="general" vertical="bottom" textRotation="0" wrapText="false" indent="0" shrinkToFit="false"/>
      <protection locked="true" hidden="false"/>
    </xf>
    <xf numFmtId="164" fontId="9" fillId="5" borderId="1" xfId="0" applyFont="true" applyBorder="true" applyAlignment="true" applyProtection="true">
      <alignment horizontal="general" vertical="bottom" textRotation="0" wrapText="false" indent="0" shrinkToFit="false"/>
      <protection locked="true" hidden="false"/>
    </xf>
    <xf numFmtId="164" fontId="0" fillId="5" borderId="2" xfId="0" applyFont="true" applyBorder="true" applyAlignment="true" applyProtection="true">
      <alignment horizontal="general" vertical="bottom" textRotation="0" wrapText="false" indent="0" shrinkToFit="false"/>
      <protection locked="true" hidden="false"/>
    </xf>
    <xf numFmtId="164" fontId="0" fillId="5" borderId="0" xfId="0" applyFont="true" applyBorder="false" applyAlignment="true" applyProtection="true">
      <alignment horizontal="general" vertical="bottom" textRotation="0" wrapText="false" indent="0" shrinkToFit="false"/>
      <protection locked="false" hidden="false"/>
    </xf>
    <xf numFmtId="164" fontId="0" fillId="10" borderId="1" xfId="0" applyFont="true" applyBorder="true" applyAlignment="true" applyProtection="true">
      <alignment horizontal="center" vertical="center" textRotation="0" wrapText="false" indent="0" shrinkToFit="false"/>
      <protection locked="true" hidden="false"/>
    </xf>
    <xf numFmtId="164" fontId="0" fillId="10" borderId="1" xfId="0" applyFont="true" applyBorder="true" applyAlignment="true" applyProtection="true">
      <alignment horizontal="general" vertical="bottom" textRotation="0" wrapText="false" indent="0" shrinkToFit="false"/>
      <protection locked="true" hidden="false"/>
    </xf>
    <xf numFmtId="164" fontId="0" fillId="10" borderId="0" xfId="0" applyFont="false" applyBorder="false" applyAlignment="true" applyProtection="true">
      <alignment horizontal="general" vertical="bottom" textRotation="0" wrapText="false" indent="0" shrinkToFit="false"/>
      <protection locked="true" hidden="false"/>
    </xf>
    <xf numFmtId="164" fontId="0" fillId="6" borderId="1" xfId="0" applyFont="true" applyBorder="true" applyAlignment="true" applyProtection="true">
      <alignment horizontal="center" vertical="center" textRotation="0" wrapText="false" indent="0" shrinkToFit="false"/>
      <protection locked="true" hidden="false"/>
    </xf>
    <xf numFmtId="164" fontId="0" fillId="6" borderId="0" xfId="0" applyFont="false" applyBorder="false" applyAlignment="true" applyProtection="true">
      <alignment horizontal="general" vertical="bottom" textRotation="0" wrapText="false" indent="0" shrinkToFit="false"/>
      <protection locked="true" hidden="false"/>
    </xf>
    <xf numFmtId="164" fontId="0" fillId="7" borderId="1" xfId="0" applyFont="true" applyBorder="true" applyAlignment="true" applyProtection="true">
      <alignment horizontal="center" vertical="center" textRotation="0" wrapText="false" indent="0" shrinkToFit="false"/>
      <protection locked="false" hidden="false"/>
    </xf>
    <xf numFmtId="164" fontId="0" fillId="7" borderId="1" xfId="0" applyFont="true" applyBorder="true" applyAlignment="true" applyProtection="true">
      <alignment horizontal="general" vertical="bottom" textRotation="0" wrapText="false" indent="0" shrinkToFit="false"/>
      <protection locked="false" hidden="false"/>
    </xf>
    <xf numFmtId="164" fontId="0" fillId="7" borderId="0" xfId="0" applyFont="false" applyBorder="false" applyAlignment="true" applyProtection="true">
      <alignment horizontal="general" vertical="bottom" textRotation="0" wrapText="false" indent="0" shrinkToFit="false"/>
      <protection locked="true" hidden="false"/>
    </xf>
    <xf numFmtId="164" fontId="0" fillId="8" borderId="1" xfId="0" applyFont="true" applyBorder="true" applyAlignment="true" applyProtection="true">
      <alignment horizontal="center" vertical="center" textRotation="0" wrapText="false" indent="0" shrinkToFit="false"/>
      <protection locked="true" hidden="false"/>
    </xf>
    <xf numFmtId="164" fontId="0" fillId="8" borderId="0" xfId="0" applyFont="false" applyBorder="false" applyAlignment="true" applyProtection="true">
      <alignment horizontal="general" vertical="bottom" textRotation="0" wrapText="false" indent="0" shrinkToFit="false"/>
      <protection locked="true" hidden="false"/>
    </xf>
    <xf numFmtId="164" fontId="0" fillId="9" borderId="1" xfId="0" applyFont="true" applyBorder="true" applyAlignment="true" applyProtection="true">
      <alignment horizontal="general" vertical="bottom" textRotation="0" wrapText="false" indent="0" shrinkToFit="true"/>
      <protection locked="true" hidden="false"/>
    </xf>
    <xf numFmtId="164" fontId="0" fillId="9"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general" vertical="top" textRotation="0" wrapText="true" indent="0" shrinkToFit="false"/>
      <protection locked="true" hidden="false"/>
    </xf>
    <xf numFmtId="164" fontId="0" fillId="0" borderId="1" xfId="0" applyFont="true" applyBorder="true" applyAlignment="true" applyProtection="true">
      <alignment horizontal="general" vertical="center" textRotation="0" wrapText="true" indent="0" shrinkToFit="false"/>
      <protection locked="true" hidden="false"/>
    </xf>
    <xf numFmtId="164" fontId="0" fillId="0" borderId="1" xfId="0" applyFont="true" applyBorder="true" applyAlignment="true" applyProtection="true">
      <alignment horizontal="left" vertical="center" textRotation="0" wrapText="false" indent="0" shrinkToFit="false"/>
      <protection locked="true" hidden="false"/>
    </xf>
    <xf numFmtId="164" fontId="0" fillId="0" borderId="1" xfId="0" applyFont="true" applyBorder="true" applyAlignment="true" applyProtection="true">
      <alignment horizontal="general" vertical="top" textRotation="0" wrapText="true" indent="0" shrinkToFit="true"/>
      <protection locked="true" hidden="false"/>
    </xf>
    <xf numFmtId="164" fontId="0" fillId="0" borderId="1" xfId="0" applyFont="true" applyBorder="true" applyAlignment="true" applyProtection="true">
      <alignment horizontal="center" vertical="center" textRotation="0" wrapText="true" indent="0" shrinkToFit="false"/>
      <protection locked="true" hidden="false"/>
    </xf>
    <xf numFmtId="174" fontId="0" fillId="0" borderId="1" xfId="0" applyFont="true" applyBorder="true" applyAlignment="true" applyProtection="true">
      <alignment horizontal="general" vertical="bottom" textRotation="0" wrapText="false" indent="0" shrinkToFit="false"/>
      <protection locked="true" hidden="false"/>
    </xf>
    <xf numFmtId="164" fontId="0" fillId="11" borderId="1" xfId="0" applyFont="true" applyBorder="true" applyAlignment="true" applyProtection="true">
      <alignment horizontal="center" vertical="center" textRotation="0" wrapText="true" indent="0" shrinkToFit="false"/>
      <protection locked="true" hidden="false"/>
    </xf>
    <xf numFmtId="164" fontId="0" fillId="11" borderId="1" xfId="0" applyFont="true" applyBorder="true" applyAlignment="true" applyProtection="true">
      <alignment horizontal="general" vertical="bottom" textRotation="0" wrapText="false" indent="0" shrinkToFit="false"/>
      <protection locked="true" hidden="false"/>
    </xf>
    <xf numFmtId="164" fontId="0" fillId="11" borderId="0" xfId="0" applyFont="false" applyBorder="false" applyAlignment="true" applyProtection="true">
      <alignment horizontal="general" vertical="bottom" textRotation="0" wrapText="false" indent="0" shrinkToFit="false"/>
      <protection locked="true" hidden="false"/>
    </xf>
    <xf numFmtId="164" fontId="0" fillId="6" borderId="1" xfId="0" applyFont="true" applyBorder="true" applyAlignment="true" applyProtection="true">
      <alignment horizontal="general" vertical="top" textRotation="0" wrapText="true" indent="0" shrinkToFit="true"/>
      <protection locked="true" hidden="false"/>
    </xf>
    <xf numFmtId="164" fontId="0" fillId="6" borderId="1" xfId="0" applyFont="true" applyBorder="true" applyAlignment="true" applyProtection="true">
      <alignment horizontal="general" vertical="center" textRotation="0" wrapText="true" indent="0" shrinkToFit="true"/>
      <protection locked="true" hidden="false"/>
    </xf>
    <xf numFmtId="164" fontId="7" fillId="0" borderId="2" xfId="0" applyFont="true" applyBorder="true" applyAlignment="true" applyProtection="true">
      <alignment horizontal="general" vertical="bottom" textRotation="0" wrapText="false" indent="0" shrinkToFit="false"/>
      <protection locked="true" hidden="false"/>
    </xf>
    <xf numFmtId="164" fontId="0" fillId="12" borderId="1" xfId="0" applyFont="true" applyBorder="true" applyAlignment="true" applyProtection="true">
      <alignment horizontal="center" vertical="center" textRotation="0" wrapText="true" indent="0" shrinkToFit="false"/>
      <protection locked="true" hidden="false"/>
    </xf>
    <xf numFmtId="164" fontId="0" fillId="12" borderId="1" xfId="0" applyFont="true" applyBorder="true" applyAlignment="true" applyProtection="true">
      <alignment horizontal="general" vertical="bottom" textRotation="0" wrapText="false" indent="0" shrinkToFit="false"/>
      <protection locked="true" hidden="false"/>
    </xf>
    <xf numFmtId="164" fontId="0" fillId="12" borderId="0" xfId="0" applyFont="false" applyBorder="false" applyAlignment="true" applyProtection="true">
      <alignment horizontal="general" vertical="bottom" textRotation="0" wrapText="false" indent="0" shrinkToFit="false"/>
      <protection locked="true" hidden="false"/>
    </xf>
    <xf numFmtId="164" fontId="0" fillId="11" borderId="1" xfId="0" applyFont="true" applyBorder="true" applyAlignment="true" applyProtection="true">
      <alignment horizontal="center" vertical="bottom" textRotation="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true" hidden="false"/>
    </xf>
    <xf numFmtId="164" fontId="0" fillId="0" borderId="2" xfId="0" applyFont="true" applyBorder="true" applyAlignment="true" applyProtection="true">
      <alignment horizontal="general" vertical="bottom" textRotation="0" wrapText="true" indent="0" shrinkToFit="false"/>
      <protection locked="true" hidden="false"/>
    </xf>
    <xf numFmtId="164" fontId="0" fillId="0" borderId="2" xfId="0" applyFont="true" applyBorder="true" applyAlignment="true" applyProtection="true">
      <alignment horizontal="center" vertical="bottom" textRotation="0" wrapText="false" indent="0" shrinkToFit="true"/>
      <protection locked="true" hidden="false"/>
    </xf>
    <xf numFmtId="164" fontId="0" fillId="0" borderId="6" xfId="0" applyFont="true" applyBorder="true" applyAlignment="true" applyProtection="true">
      <alignment horizontal="center" vertical="bottom" textRotation="0" wrapText="true" indent="0" shrinkToFit="false"/>
      <protection locked="true" hidden="false"/>
    </xf>
    <xf numFmtId="164" fontId="0" fillId="0" borderId="2" xfId="0" applyFont="tru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true">
      <alignment horizontal="center" vertical="center" textRotation="0" wrapText="false" indent="0" shrinkToFit="true"/>
      <protection locked="true" hidden="false"/>
    </xf>
    <xf numFmtId="164" fontId="0" fillId="0" borderId="7" xfId="0" applyFont="true" applyBorder="true" applyAlignment="true" applyProtection="true">
      <alignment horizontal="center" vertical="bottom" textRotation="0" wrapText="false" indent="0" shrinkToFit="false"/>
      <protection locked="true" hidden="false"/>
    </xf>
    <xf numFmtId="164" fontId="0" fillId="0" borderId="8" xfId="0" applyFont="true" applyBorder="true" applyAlignment="true" applyProtection="true">
      <alignment horizontal="general" vertical="bottom" textRotation="0" wrapText="false" indent="0" shrinkToFit="false"/>
      <protection locked="true" hidden="false"/>
    </xf>
    <xf numFmtId="164" fontId="0" fillId="0" borderId="9" xfId="0" applyFont="true" applyBorder="true" applyAlignment="true" applyProtection="true">
      <alignment horizontal="center" vertical="bottom" textRotation="0" wrapText="false" indent="0" shrinkToFit="false"/>
      <protection locked="true" hidden="false"/>
    </xf>
    <xf numFmtId="164" fontId="0" fillId="0" borderId="6" xfId="0" applyFont="true" applyBorder="true" applyAlignment="true" applyProtection="true">
      <alignment horizontal="general" vertical="bottom" textRotation="0" wrapText="false" indent="0" shrinkToFit="false"/>
      <protection locked="true" hidden="false"/>
    </xf>
    <xf numFmtId="164" fontId="0" fillId="0" borderId="7" xfId="0" applyFont="true" applyBorder="true" applyAlignment="true" applyProtection="true">
      <alignment horizontal="center" vertical="bottom" textRotation="0" wrapText="true" indent="0" shrinkToFit="false"/>
      <protection locked="true" hidden="false"/>
    </xf>
    <xf numFmtId="164" fontId="0" fillId="0" borderId="8" xfId="0" applyFont="true" applyBorder="true" applyAlignment="true" applyProtection="true">
      <alignment horizontal="center" vertical="bottom" textRotation="0" wrapText="false" indent="0" shrinkToFit="false"/>
      <protection locked="true" hidden="false"/>
    </xf>
    <xf numFmtId="164" fontId="0" fillId="0" borderId="9" xfId="0" applyFont="true" applyBorder="true" applyAlignment="true" applyProtection="true">
      <alignment horizontal="general" vertical="bottom" textRotation="0" wrapText="false" indent="0" shrinkToFit="false"/>
      <protection locked="true" hidden="false"/>
    </xf>
    <xf numFmtId="171" fontId="0" fillId="0" borderId="8" xfId="0" applyFont="true" applyBorder="true" applyAlignment="true" applyProtection="true">
      <alignment horizontal="general" vertical="bottom" textRotation="0" wrapText="false" indent="0" shrinkToFit="false"/>
      <protection locked="true" hidden="false"/>
    </xf>
    <xf numFmtId="164" fontId="0" fillId="0" borderId="2" xfId="0" applyFont="true" applyBorder="true" applyAlignment="true" applyProtection="true">
      <alignment horizontal="general" vertical="center" textRotation="0" wrapText="true" indent="0" shrinkToFit="false"/>
      <protection locked="true" hidden="false"/>
    </xf>
    <xf numFmtId="164" fontId="0" fillId="0" borderId="2" xfId="0" applyFont="true" applyBorder="true" applyAlignment="true" applyProtection="true">
      <alignment horizontal="left" vertical="center" textRotation="0" wrapText="false" indent="0" shrinkToFit="false"/>
      <protection locked="true" hidden="false"/>
    </xf>
    <xf numFmtId="164" fontId="0" fillId="0" borderId="2" xfId="0" applyFont="true" applyBorder="true" applyAlignment="true" applyProtection="true">
      <alignment horizontal="general" vertical="center" textRotation="0" wrapText="false" indent="0" shrinkToFit="false"/>
      <protection locked="true" hidden="false"/>
    </xf>
    <xf numFmtId="164" fontId="0" fillId="0" borderId="2" xfId="0" applyFont="true" applyBorder="true" applyAlignment="true" applyProtection="true">
      <alignment horizontal="right" vertical="bottom" textRotation="0" wrapText="false" indent="0" shrinkToFit="false"/>
      <protection locked="true" hidden="false"/>
    </xf>
    <xf numFmtId="164" fontId="0" fillId="0" borderId="2" xfId="0" applyFont="true" applyBorder="true" applyAlignment="true" applyProtection="true">
      <alignment horizontal="left" vertical="center"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true"/>
      <protection locked="true" hidden="false"/>
    </xf>
    <xf numFmtId="164" fontId="0" fillId="0" borderId="2" xfId="0" applyFont="true" applyBorder="true" applyAlignment="true" applyProtection="true">
      <alignment horizontal="general" vertical="bottom" textRotation="0" wrapText="false" indent="0" shrinkToFit="tru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72" fontId="0" fillId="0" borderId="8" xfId="0" applyFont="true" applyBorder="true" applyAlignment="true" applyProtection="true">
      <alignment horizontal="general" vertical="bottom" textRotation="0" wrapText="false" indent="0" shrinkToFit="false"/>
      <protection locked="true" hidden="false"/>
    </xf>
    <xf numFmtId="164" fontId="7" fillId="0" borderId="6" xfId="0" applyFont="true" applyBorder="true" applyAlignment="true" applyProtection="true">
      <alignment horizontal="general" vertical="bottom" textRotation="0" wrapText="false" indent="0" shrinkToFit="false"/>
      <protection locked="true" hidden="false"/>
    </xf>
    <xf numFmtId="171" fontId="0" fillId="0" borderId="2" xfId="0" applyFont="true" applyBorder="true" applyAlignment="true" applyProtection="true">
      <alignment horizontal="general" vertical="bottom" textRotation="0" wrapText="false" indent="0" shrinkToFit="false"/>
      <protection locked="true" hidden="false"/>
    </xf>
    <xf numFmtId="171" fontId="0" fillId="0" borderId="2" xfId="0" applyFont="true" applyBorder="true" applyAlignment="true" applyProtection="true">
      <alignment horizontal="general" vertical="center" textRotation="0" wrapText="false" indent="0" shrinkToFit="false"/>
      <protection locked="true" hidden="false"/>
    </xf>
    <xf numFmtId="164" fontId="9" fillId="9" borderId="1" xfId="0" applyFont="true" applyBorder="true" applyAlignment="true" applyProtection="true">
      <alignment horizontal="general" vertical="bottom" textRotation="0" wrapText="false" indent="0" shrinkToFit="false"/>
      <protection locked="true" hidden="false"/>
    </xf>
    <xf numFmtId="164" fontId="0" fillId="13" borderId="1" xfId="0" applyFont="true" applyBorder="true" applyAlignment="true" applyProtection="true">
      <alignment horizontal="center" vertical="center" textRotation="0" wrapText="true" indent="0" shrinkToFit="false"/>
      <protection locked="true" hidden="false"/>
    </xf>
    <xf numFmtId="164" fontId="0" fillId="13" borderId="1" xfId="0" applyFont="true" applyBorder="true" applyAlignment="true" applyProtection="true">
      <alignment horizontal="general" vertical="bottom" textRotation="0" wrapText="false" indent="0" shrinkToFit="false"/>
      <protection locked="true" hidden="false"/>
    </xf>
    <xf numFmtId="170" fontId="7" fillId="13" borderId="1" xfId="0" applyFont="true" applyBorder="true" applyAlignment="true" applyProtection="true">
      <alignment horizontal="general" vertical="bottom" textRotation="0" wrapText="false" indent="0" shrinkToFit="false"/>
      <protection locked="true" hidden="false"/>
    </xf>
    <xf numFmtId="164" fontId="0" fillId="13" borderId="0" xfId="0" applyFont="false" applyBorder="false" applyAlignment="true" applyProtection="true">
      <alignment horizontal="general" vertical="bottom" textRotation="0" wrapText="false" indent="0" shrinkToFit="false"/>
      <protection locked="true" hidden="false"/>
    </xf>
    <xf numFmtId="164" fontId="0" fillId="2"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general" vertical="bottom" textRotation="0" wrapText="false" indent="0" shrinkToFit="false"/>
      <protection locked="true" hidden="false"/>
    </xf>
    <xf numFmtId="164" fontId="0" fillId="2" borderId="1" xfId="0" applyFont="true" applyBorder="true" applyAlignment="true" applyProtection="true">
      <alignment horizontal="center" vertical="bottom" textRotation="0" wrapText="false" indent="0" shrinkToFit="false"/>
      <protection locked="true" hidden="false"/>
    </xf>
    <xf numFmtId="164" fontId="9" fillId="2" borderId="0" xfId="0" applyFont="true" applyBorder="false" applyAlignment="true" applyProtection="true">
      <alignment horizontal="general" vertical="bottom" textRotation="0" wrapText="false" indent="0" shrinkToFit="false"/>
      <protection locked="true" hidden="false"/>
    </xf>
    <xf numFmtId="164" fontId="0" fillId="6" borderId="1" xfId="0" applyFont="true" applyBorder="true" applyAlignment="true" applyProtection="true">
      <alignment horizontal="center" vertical="center" textRotation="0" wrapText="tru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0" fillId="6" borderId="1" xfId="0" applyFont="true" applyBorder="true" applyAlignment="true" applyProtection="true">
      <alignment horizontal="center" vertical="bottom" textRotation="0" wrapText="false" indent="0" shrinkToFit="false"/>
      <protection locked="true" hidden="false"/>
    </xf>
    <xf numFmtId="164" fontId="0" fillId="14" borderId="1" xfId="0" applyFont="true" applyBorder="true" applyAlignment="true" applyProtection="true">
      <alignment horizontal="center" vertical="center" textRotation="0" wrapText="true" indent="0" shrinkToFit="false"/>
      <protection locked="true" hidden="false"/>
    </xf>
    <xf numFmtId="164" fontId="0" fillId="14" borderId="1" xfId="0" applyFont="true" applyBorder="true" applyAlignment="true" applyProtection="true">
      <alignment horizontal="center" vertical="bottom" textRotation="0" wrapText="true" indent="0" shrinkToFit="false"/>
      <protection locked="true" hidden="false"/>
    </xf>
    <xf numFmtId="164" fontId="0" fillId="14" borderId="1" xfId="0" applyFont="true" applyBorder="true" applyAlignment="true" applyProtection="true">
      <alignment horizontal="general" vertical="bottom" textRotation="0" wrapText="false" indent="0" shrinkToFit="false"/>
      <protection locked="true" hidden="false"/>
    </xf>
    <xf numFmtId="164" fontId="0" fillId="14" borderId="0" xfId="0" applyFont="false" applyBorder="false" applyAlignment="true" applyProtection="true">
      <alignment horizontal="general" vertical="bottom" textRotation="0" wrapText="false" indent="0" shrinkToFit="false"/>
      <protection locked="true" hidden="false"/>
    </xf>
    <xf numFmtId="164" fontId="0" fillId="5" borderId="1" xfId="0" applyFont="true" applyBorder="true" applyAlignment="true" applyProtection="true">
      <alignment horizontal="center" vertical="center" textRotation="0" wrapText="true" indent="0" shrinkToFit="false"/>
      <protection locked="true" hidden="false"/>
    </xf>
    <xf numFmtId="164" fontId="0" fillId="15" borderId="1" xfId="0" applyFont="true" applyBorder="true" applyAlignment="true" applyProtection="true">
      <alignment horizontal="general" vertical="top" textRotation="0" wrapText="true" indent="0" shrinkToFit="false"/>
      <protection locked="true" hidden="false"/>
    </xf>
    <xf numFmtId="164" fontId="0" fillId="15" borderId="1" xfId="0" applyFont="true" applyBorder="true" applyAlignment="true" applyProtection="true">
      <alignment horizontal="center" vertical="bottom" textRotation="0" wrapText="false" indent="0" shrinkToFit="false"/>
      <protection locked="true" hidden="false"/>
    </xf>
    <xf numFmtId="164" fontId="0" fillId="15" borderId="1" xfId="0" applyFont="true" applyBorder="true" applyAlignment="true" applyProtection="true">
      <alignment horizontal="general" vertical="bottom" textRotation="0" wrapText="false" indent="0" shrinkToFit="false"/>
      <protection locked="true" hidden="false"/>
    </xf>
    <xf numFmtId="164" fontId="0" fillId="15" borderId="0" xfId="0" applyFont="false" applyBorder="false" applyAlignment="true" applyProtection="true">
      <alignment horizontal="general" vertical="bottom" textRotation="0" wrapText="false" indent="0" shrinkToFit="false"/>
      <protection locked="true" hidden="false"/>
    </xf>
    <xf numFmtId="164" fontId="7" fillId="16" borderId="1" xfId="0" applyFont="true" applyBorder="true" applyAlignment="true" applyProtection="true">
      <alignment horizontal="general" vertical="top" textRotation="0" wrapText="true" indent="0" shrinkToFit="false"/>
      <protection locked="true" hidden="false"/>
    </xf>
    <xf numFmtId="164" fontId="0" fillId="16" borderId="1" xfId="0" applyFont="true" applyBorder="true" applyAlignment="true" applyProtection="true">
      <alignment horizontal="center" vertical="bottom" textRotation="0" wrapText="true" indent="0" shrinkToFit="false"/>
      <protection locked="true" hidden="false"/>
    </xf>
    <xf numFmtId="164" fontId="0" fillId="16" borderId="1" xfId="0" applyFont="true" applyBorder="true" applyAlignment="true" applyProtection="true">
      <alignment horizontal="general" vertical="bottom" textRotation="0" wrapText="false" indent="0" shrinkToFit="false"/>
      <protection locked="true" hidden="false"/>
    </xf>
    <xf numFmtId="164" fontId="0" fillId="16" borderId="0" xfId="0" applyFont="false" applyBorder="false" applyAlignment="true" applyProtection="true">
      <alignment horizontal="general" vertical="bottom"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0" fillId="0" borderId="2" xfId="0" applyFont="true" applyBorder="true" applyAlignment="true" applyProtection="true">
      <alignment horizontal="center" vertical="center" textRotation="0" wrapText="true" indent="0" shrinkToFit="false"/>
      <protection locked="true" hidden="false"/>
    </xf>
    <xf numFmtId="164" fontId="0" fillId="0" borderId="2" xfId="0" applyFont="true" applyBorder="true" applyAlignment="true" applyProtection="true">
      <alignment horizontal="general" vertical="top" textRotation="0" wrapText="false" indent="0" shrinkToFit="false"/>
      <protection locked="true" hidden="false"/>
    </xf>
    <xf numFmtId="175" fontId="0" fillId="0" borderId="0" xfId="0" applyFont="true" applyBorder="true" applyAlignment="true" applyProtection="true">
      <alignment horizontal="general" vertical="bottom" textRotation="0" wrapText="false" indent="0" shrinkToFit="false"/>
      <protection locked="true" hidden="false"/>
    </xf>
    <xf numFmtId="164" fontId="0" fillId="17" borderId="2" xfId="0" applyFont="true" applyBorder="true" applyAlignment="true" applyProtection="true">
      <alignment horizontal="center" vertical="center" textRotation="0" wrapText="true" indent="0" shrinkToFit="false"/>
      <protection locked="true" hidden="false"/>
    </xf>
    <xf numFmtId="164" fontId="0" fillId="17" borderId="2" xfId="0" applyFont="true" applyBorder="true" applyAlignment="true" applyProtection="true">
      <alignment horizontal="center" vertical="bottom" textRotation="0" wrapText="true" indent="0" shrinkToFit="false"/>
      <protection locked="true" hidden="false"/>
    </xf>
    <xf numFmtId="170" fontId="7" fillId="17" borderId="2" xfId="0" applyFont="true" applyBorder="true" applyAlignment="true" applyProtection="true">
      <alignment horizontal="center" vertical="bottom" textRotation="0" wrapText="false" indent="0" shrinkToFit="false"/>
      <protection locked="true" hidden="false"/>
    </xf>
    <xf numFmtId="164" fontId="0" fillId="17" borderId="2" xfId="0" applyFont="true" applyBorder="true" applyAlignment="true" applyProtection="true">
      <alignment horizontal="left" vertical="center" textRotation="0" wrapText="true" indent="0" shrinkToFit="false"/>
      <protection locked="true" hidden="false"/>
    </xf>
    <xf numFmtId="164" fontId="0" fillId="17" borderId="2" xfId="0" applyFont="true" applyBorder="true" applyAlignment="true" applyProtection="true">
      <alignment horizontal="center" vertical="bottom" textRotation="0" wrapText="false" indent="0" shrinkToFit="false"/>
      <protection locked="true" hidden="false"/>
    </xf>
    <xf numFmtId="165" fontId="7" fillId="17" borderId="2" xfId="0" applyFont="true" applyBorder="true" applyAlignment="true" applyProtection="true">
      <alignment horizontal="general" vertical="bottom" textRotation="0" wrapText="false" indent="0" shrinkToFit="false"/>
      <protection locked="true" hidden="false"/>
    </xf>
    <xf numFmtId="165" fontId="0" fillId="17" borderId="2" xfId="0" applyFont="true" applyBorder="true" applyAlignment="true" applyProtection="true">
      <alignment horizontal="general" vertical="bottom" textRotation="0" wrapText="false" indent="0" shrinkToFit="false"/>
      <protection locked="true" hidden="false"/>
    </xf>
    <xf numFmtId="175" fontId="0" fillId="0" borderId="2" xfId="0" applyFont="true" applyBorder="true" applyAlignment="true" applyProtection="true">
      <alignment horizontal="general" vertical="bottom" textRotation="0" wrapText="false" indent="0" shrinkToFit="false"/>
      <protection locked="true" hidden="false"/>
    </xf>
    <xf numFmtId="164" fontId="0" fillId="0" borderId="2" xfId="0" applyFont="true" applyBorder="true" applyAlignment="true" applyProtection="true">
      <alignment horizontal="general" vertical="top" textRotation="0" wrapText="true" indent="0" shrinkToFit="false"/>
      <protection locked="true" hidden="false"/>
    </xf>
    <xf numFmtId="164" fontId="7" fillId="0" borderId="2" xfId="0" applyFont="true" applyBorder="true" applyAlignment="true" applyProtection="true">
      <alignment horizontal="general" vertical="top" textRotation="0" wrapText="tru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4" fontId="0" fillId="0" borderId="6" xfId="0" applyFont="true" applyBorder="true" applyAlignment="true" applyProtection="true">
      <alignment horizontal="center" vertical="bottom" textRotation="0" wrapText="false" indent="0" shrinkToFit="false"/>
      <protection locked="true" hidden="false"/>
    </xf>
    <xf numFmtId="164" fontId="0" fillId="0" borderId="10" xfId="0" applyFont="true" applyBorder="true" applyAlignment="true" applyProtection="true">
      <alignment horizontal="left" vertical="center" textRotation="0" wrapText="false" indent="0" shrinkToFit="false"/>
      <protection locked="true" hidden="false"/>
    </xf>
    <xf numFmtId="164" fontId="0" fillId="0" borderId="11" xfId="0" applyFont="true" applyBorder="true" applyAlignment="true" applyProtection="true">
      <alignment horizontal="left" vertical="center" textRotation="0" wrapText="false" indent="0" shrinkToFit="false"/>
      <protection locked="true" hidden="false"/>
    </xf>
    <xf numFmtId="164" fontId="0" fillId="0" borderId="12" xfId="0" applyFont="true" applyBorder="true" applyAlignment="true" applyProtection="true">
      <alignment horizontal="general" vertical="bottom" textRotation="0" wrapText="false" indent="0" shrinkToFit="false"/>
      <protection locked="true" hidden="false"/>
    </xf>
    <xf numFmtId="164" fontId="0" fillId="0" borderId="13"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true">
      <alignment horizontal="center" vertical="top"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true" hidden="false"/>
    </xf>
    <xf numFmtId="164" fontId="7" fillId="0" borderId="2" xfId="0" applyFont="true" applyBorder="true" applyAlignment="true" applyProtection="true">
      <alignment horizontal="general" vertical="center" textRotation="0" wrapText="false" indent="0" shrinkToFit="false"/>
      <protection locked="true" hidden="false"/>
    </xf>
    <xf numFmtId="164" fontId="7" fillId="0" borderId="2" xfId="0" applyFont="true" applyBorder="true" applyAlignment="true" applyProtection="true">
      <alignment horizontal="general" vertical="bottom" textRotation="0" wrapText="true" indent="0" shrinkToFit="false"/>
      <protection locked="true" hidden="false"/>
    </xf>
    <xf numFmtId="164" fontId="12" fillId="0" borderId="2" xfId="0" applyFont="true" applyBorder="true" applyAlignment="true" applyProtection="true">
      <alignment horizontal="general" vertical="bottom" textRotation="0" wrapText="false" indent="0" shrinkToFit="false"/>
      <protection locked="true" hidden="false"/>
    </xf>
    <xf numFmtId="171" fontId="0" fillId="0" borderId="2" xfId="0" applyFont="fals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general" vertical="top" textRotation="0" wrapText="false" indent="0" shrinkToFit="false"/>
      <protection locked="true" hidden="false"/>
    </xf>
    <xf numFmtId="172" fontId="0" fillId="0" borderId="2" xfId="0" applyFont="false" applyBorder="true" applyAlignment="true" applyProtection="true">
      <alignment horizontal="general" vertical="top" textRotation="0" wrapText="false" indent="0" shrinkToFit="false"/>
      <protection locked="true" hidden="false"/>
    </xf>
    <xf numFmtId="176" fontId="0" fillId="0" borderId="0" xfId="0" applyFont="false" applyBorder="false" applyAlignment="true" applyProtection="true">
      <alignment horizontal="general" vertical="bottom" textRotation="0" wrapText="false" indent="0" shrinkToFit="false"/>
      <protection locked="true" hidden="false"/>
    </xf>
    <xf numFmtId="165" fontId="0" fillId="0" borderId="2" xfId="0" applyFont="false" applyBorder="true" applyAlignment="true" applyProtection="true">
      <alignment horizontal="general" vertical="top" textRotation="0" wrapText="false" indent="0" shrinkToFit="false"/>
      <protection locked="true" hidden="false"/>
    </xf>
    <xf numFmtId="164" fontId="13" fillId="0" borderId="2" xfId="0" applyFont="true" applyBorder="true" applyAlignment="true" applyProtection="true">
      <alignment horizontal="general" vertical="bottom" textRotation="0" wrapText="false" indent="0" shrinkToFit="false"/>
      <protection locked="true" hidden="false"/>
    </xf>
    <xf numFmtId="164" fontId="0" fillId="0" borderId="2" xfId="0" applyFont="false" applyBorder="true" applyAlignment="true" applyProtection="true">
      <alignment horizontal="center" vertical="bottom" textRotation="0" wrapText="false" indent="0" shrinkToFit="false"/>
      <protection locked="true" hidden="false"/>
    </xf>
    <xf numFmtId="164" fontId="7" fillId="0" borderId="2" xfId="0" applyFont="true" applyBorder="true" applyAlignment="true" applyProtection="true">
      <alignment horizontal="general" vertical="center" textRotation="0" wrapText="true" indent="0" shrinkToFit="false"/>
      <protection locked="true" hidden="false"/>
    </xf>
    <xf numFmtId="164" fontId="12" fillId="0" borderId="2" xfId="0" applyFont="true" applyBorder="tru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left" vertical="bottom" textRotation="0" wrapText="true" indent="0" shrinkToFit="false"/>
      <protection locked="true" hidden="false"/>
    </xf>
    <xf numFmtId="164" fontId="0" fillId="0" borderId="0" xfId="0" applyFont="false" applyBorder="fals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5" fontId="0" fillId="0" borderId="0" xfId="0" applyFont="false" applyBorder="false" applyAlignment="true" applyProtection="true">
      <alignment horizontal="center" vertical="center" textRotation="0" wrapText="true" indent="0" shrinkToFit="false"/>
      <protection locked="true" hidden="false"/>
    </xf>
    <xf numFmtId="164" fontId="0"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5" fontId="0" fillId="0" borderId="2" xfId="0" applyFont="false" applyBorder="true" applyAlignment="true" applyProtection="true">
      <alignment horizontal="center" vertical="center" textRotation="0" wrapText="true" indent="0" shrinkToFit="false"/>
      <protection locked="true" hidden="false"/>
    </xf>
    <xf numFmtId="164" fontId="0" fillId="0" borderId="2" xfId="0" applyFont="true" applyBorder="true" applyAlignment="true" applyProtection="true">
      <alignment horizontal="left" vertical="bottom" textRotation="0" wrapText="tru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74" fontId="0" fillId="0" borderId="2" xfId="0" applyFont="fals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left" vertical="bottom" textRotation="0" wrapText="true" indent="0" shrinkToFit="false"/>
      <protection locked="true" hidden="false"/>
    </xf>
    <xf numFmtId="164" fontId="0" fillId="0" borderId="2" xfId="0" applyFont="false" applyBorder="true" applyAlignment="true" applyProtection="true">
      <alignment horizontal="left" vertical="bottom" textRotation="0" wrapText="true" indent="0" shrinkToFit="false"/>
      <protection locked="true" hidden="false"/>
    </xf>
    <xf numFmtId="164" fontId="12" fillId="0" borderId="2" xfId="0" applyFont="true" applyBorder="true" applyAlignment="true" applyProtection="true">
      <alignment horizontal="left" vertical="center" textRotation="0" wrapText="true" indent="0" shrinkToFit="false"/>
      <protection locked="true" hidden="false"/>
    </xf>
    <xf numFmtId="164" fontId="0" fillId="0" borderId="2" xfId="0" applyFont="false" applyBorder="true" applyAlignment="true" applyProtection="true">
      <alignment horizontal="center" vertical="center" textRotation="0" wrapText="true" indent="0" shrinkToFit="false"/>
      <protection locked="true" hidden="false"/>
    </xf>
    <xf numFmtId="164" fontId="20" fillId="0" borderId="2" xfId="0"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true">
      <alignment horizontal="center" vertical="bottom" textRotation="0" wrapText="tru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12" fillId="0" borderId="2" xfId="0" applyFont="true" applyBorder="true" applyAlignment="true" applyProtection="true">
      <alignment horizontal="general" vertical="top" textRotation="0" wrapText="true" indent="0" shrinkToFit="false"/>
      <protection locked="true" hidden="false"/>
    </xf>
    <xf numFmtId="164" fontId="0" fillId="0" borderId="2" xfId="0" applyFont="fals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tru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FFCCFF"/>
      <rgbColor rgb="FF993366"/>
      <rgbColor rgb="FFFFFFCC"/>
      <rgbColor rgb="FFCFE7F5"/>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E0C2CD"/>
      <rgbColor rgb="FFFFCC99"/>
      <rgbColor rgb="FF3366FF"/>
      <rgbColor rgb="FF66CC99"/>
      <rgbColor rgb="FF99CC00"/>
      <rgbColor rgb="FFFFCC00"/>
      <rgbColor rgb="FFFF9900"/>
      <rgbColor rgb="FFFF3333"/>
      <rgbColor rgb="FF666699"/>
      <rgbColor rgb="FF99CC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worksheet" Target="worksheets/sheet9.xml"/><Relationship Id="rId12"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M135"/>
  <sheetViews>
    <sheetView showFormulas="false" showGridLines="false" showRowColHeaders="true" showZeros="true" rightToLeft="false" tabSelected="true" showOutlineSymbols="true" defaultGridColor="true" view="normal" topLeftCell="A1" colorId="64" zoomScale="105" zoomScaleNormal="105" zoomScalePageLayoutView="100" workbookViewId="0">
      <selection pane="topLeft" activeCell="B5" activeCellId="0" sqref="B5"/>
    </sheetView>
  </sheetViews>
  <sheetFormatPr defaultColWidth="10.6953125" defaultRowHeight="17" zeroHeight="false" outlineLevelRow="0" outlineLevelCol="0"/>
  <cols>
    <col collapsed="false" customWidth="true" hidden="false" outlineLevel="0" max="1" min="1" style="1" width="3.43"/>
    <col collapsed="false" customWidth="true" hidden="false" outlineLevel="0" max="2" min="2" style="2" width="7.43"/>
    <col collapsed="false" customWidth="true" hidden="false" outlineLevel="0" max="3" min="3" style="2" width="13.43"/>
    <col collapsed="false" customWidth="true" hidden="false" outlineLevel="0" max="4" min="4" style="2" width="14.31"/>
    <col collapsed="false" customWidth="true" hidden="false" outlineLevel="0" max="5" min="5" style="2" width="14.18"/>
    <col collapsed="false" customWidth="true" hidden="false" outlineLevel="0" max="7" min="6" style="2" width="14.31"/>
    <col collapsed="false" customWidth="true" hidden="false" outlineLevel="0" max="8" min="8" style="2" width="12.18"/>
    <col collapsed="false" customWidth="true" hidden="false" outlineLevel="0" max="9" min="9" style="2" width="13.31"/>
    <col collapsed="false" customWidth="true" hidden="false" outlineLevel="0" max="46" min="10" style="2" width="12.18"/>
  </cols>
  <sheetData>
    <row r="1" s="5" customFormat="true" ht="21.7" hidden="false" customHeight="false" outlineLevel="0" collapsed="false">
      <c r="A1" s="3" t="s">
        <v>0</v>
      </c>
      <c r="B1" s="3"/>
      <c r="C1" s="3"/>
      <c r="D1" s="3"/>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5" customFormat="true" ht="17" hidden="false" customHeight="false" outlineLevel="0" collapsed="false">
      <c r="A2" s="6"/>
      <c r="B2" s="7"/>
      <c r="C2" s="7"/>
      <c r="D2" s="8"/>
      <c r="E2" s="8"/>
      <c r="F2" s="8"/>
      <c r="G2" s="8"/>
      <c r="H2" s="8"/>
      <c r="I2" s="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11" customFormat="true" ht="16.3" hidden="false" customHeight="true" outlineLevel="0" collapsed="false">
      <c r="A3" s="9" t="s">
        <v>1</v>
      </c>
      <c r="B3" s="9"/>
      <c r="C3" s="9"/>
      <c r="D3" s="9"/>
      <c r="E3" s="9"/>
      <c r="F3" s="9"/>
      <c r="G3" s="9"/>
      <c r="H3" s="9"/>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row>
    <row r="4" s="11" customFormat="true" ht="34.1" hidden="false" customHeight="true" outlineLevel="0" collapsed="false">
      <c r="A4" s="9"/>
      <c r="B4" s="12" t="s">
        <v>2</v>
      </c>
      <c r="C4" s="12"/>
      <c r="D4" s="12"/>
      <c r="E4" s="12"/>
      <c r="F4" s="12"/>
      <c r="G4" s="12"/>
      <c r="H4" s="12"/>
      <c r="I4" s="12"/>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row>
    <row r="5" s="11" customFormat="true" ht="17" hidden="false" customHeight="false" outlineLevel="0" collapsed="false">
      <c r="A5" s="9"/>
      <c r="B5" s="12"/>
      <c r="C5" s="12"/>
      <c r="D5" s="12"/>
      <c r="E5" s="12"/>
      <c r="F5" s="12"/>
      <c r="G5" s="12"/>
      <c r="H5" s="12"/>
      <c r="I5" s="12"/>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row>
    <row r="6" s="14" customFormat="true" ht="17" hidden="false" customHeight="false" outlineLevel="0" collapsed="false">
      <c r="A6" s="9" t="s">
        <v>3</v>
      </c>
      <c r="B6" s="9"/>
      <c r="C6" s="9"/>
      <c r="D6" s="9"/>
      <c r="E6" s="9"/>
      <c r="F6" s="9"/>
      <c r="G6" s="9"/>
      <c r="H6" s="9"/>
      <c r="I6" s="9"/>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row>
    <row r="7" s="14" customFormat="true" ht="34.1" hidden="false" customHeight="true" outlineLevel="0" collapsed="false">
      <c r="A7" s="15"/>
      <c r="B7" s="12" t="s">
        <v>4</v>
      </c>
      <c r="C7" s="12"/>
      <c r="D7" s="12"/>
      <c r="E7" s="12"/>
      <c r="F7" s="12"/>
      <c r="G7" s="12"/>
      <c r="H7" s="12"/>
      <c r="I7" s="12"/>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row>
    <row r="8" s="5" customFormat="true" ht="17" hidden="false" customHeight="false" outlineLevel="0" collapsed="false">
      <c r="A8" s="6"/>
      <c r="B8" s="16"/>
      <c r="C8" s="17"/>
      <c r="D8" s="15"/>
      <c r="E8" s="15"/>
      <c r="F8" s="15"/>
      <c r="G8" s="15"/>
      <c r="H8" s="15"/>
      <c r="I8" s="15"/>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row>
    <row r="9" s="5" customFormat="true" ht="17" hidden="false" customHeight="false" outlineLevel="0" collapsed="false">
      <c r="A9" s="9" t="s">
        <v>5</v>
      </c>
      <c r="B9" s="9"/>
      <c r="C9" s="9"/>
      <c r="D9" s="9"/>
      <c r="E9" s="9"/>
      <c r="F9" s="9"/>
      <c r="G9" s="9"/>
      <c r="H9" s="9"/>
      <c r="I9" s="9"/>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row>
    <row r="10" s="5" customFormat="true" ht="59.7" hidden="false" customHeight="true" outlineLevel="0" collapsed="false">
      <c r="A10" s="15"/>
      <c r="B10" s="12" t="s">
        <v>6</v>
      </c>
      <c r="C10" s="12"/>
      <c r="D10" s="12"/>
      <c r="E10" s="12"/>
      <c r="F10" s="12"/>
      <c r="G10" s="12"/>
      <c r="H10" s="12"/>
      <c r="I10" s="1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row>
    <row r="11" s="5" customFormat="true" ht="17" hidden="false" customHeight="false" outlineLevel="0" collapsed="false">
      <c r="A11" s="6"/>
      <c r="B11" s="16"/>
      <c r="C11" s="17"/>
      <c r="D11" s="15"/>
      <c r="E11" s="15"/>
      <c r="F11" s="15"/>
      <c r="G11" s="15"/>
      <c r="H11" s="15"/>
      <c r="I11" s="15"/>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row>
    <row r="12" s="5" customFormat="true" ht="17" hidden="false" customHeight="false" outlineLevel="0" collapsed="false">
      <c r="A12" s="9" t="s">
        <v>7</v>
      </c>
      <c r="B12" s="9"/>
      <c r="C12" s="9"/>
      <c r="D12" s="9"/>
      <c r="E12" s="9"/>
      <c r="F12" s="9"/>
      <c r="G12" s="9"/>
      <c r="H12" s="9"/>
      <c r="I12" s="9"/>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s="14" customFormat="true" ht="45.45" hidden="false" customHeight="true" outlineLevel="0" collapsed="false">
      <c r="A13" s="15"/>
      <c r="B13" s="12" t="s">
        <v>8</v>
      </c>
      <c r="C13" s="12"/>
      <c r="D13" s="12"/>
      <c r="E13" s="12"/>
      <c r="F13" s="12"/>
      <c r="G13" s="12"/>
      <c r="H13" s="12"/>
      <c r="I13" s="1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row>
    <row r="14" s="14" customFormat="true" ht="17" hidden="false" customHeight="false" outlineLevel="0" collapsed="false">
      <c r="A14" s="15"/>
      <c r="B14" s="16"/>
      <c r="C14" s="17"/>
      <c r="D14" s="15"/>
      <c r="E14" s="15"/>
      <c r="F14" s="15"/>
      <c r="G14" s="15"/>
      <c r="H14" s="15"/>
      <c r="I14" s="15"/>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row>
    <row r="15" s="14" customFormat="true" ht="17.05" hidden="false" customHeight="false" outlineLevel="0" collapsed="false">
      <c r="A15" s="15"/>
      <c r="B15" s="18" t="s">
        <v>9</v>
      </c>
      <c r="C15" s="18"/>
      <c r="D15" s="18"/>
      <c r="E15" s="18"/>
      <c r="F15" s="18"/>
      <c r="G15" s="18"/>
      <c r="H15" s="18"/>
      <c r="I15" s="18"/>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row>
    <row r="16" s="5" customFormat="true" ht="31.25" hidden="false" customHeight="true" outlineLevel="0" collapsed="false">
      <c r="A16" s="6"/>
      <c r="B16" s="12" t="s">
        <v>10</v>
      </c>
      <c r="C16" s="12"/>
      <c r="D16" s="12"/>
      <c r="E16" s="12"/>
      <c r="F16" s="12"/>
      <c r="G16" s="12"/>
      <c r="H16" s="12"/>
      <c r="I16" s="12"/>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row>
    <row r="17" s="14" customFormat="true" ht="17.05" hidden="false" customHeight="false" outlineLevel="0" collapsed="false">
      <c r="A17" s="15"/>
      <c r="B17" s="16" t="s">
        <v>11</v>
      </c>
      <c r="C17" s="17"/>
      <c r="D17" s="15"/>
      <c r="E17" s="15"/>
      <c r="F17" s="15"/>
      <c r="G17" s="15"/>
      <c r="H17" s="15"/>
      <c r="I17" s="15"/>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row>
    <row r="18" s="14" customFormat="true" ht="17.05" hidden="false" customHeight="false" outlineLevel="0" collapsed="false">
      <c r="A18" s="15"/>
      <c r="B18" s="20" t="s">
        <v>12</v>
      </c>
      <c r="C18" s="20"/>
      <c r="D18" s="21" t="n">
        <v>44197</v>
      </c>
      <c r="E18" s="6" t="s">
        <v>13</v>
      </c>
      <c r="F18" s="15"/>
      <c r="G18" s="15"/>
      <c r="H18" s="15"/>
      <c r="I18" s="15"/>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row>
    <row r="19" s="14" customFormat="true" ht="17.05" hidden="false" customHeight="false" outlineLevel="0" collapsed="false">
      <c r="A19" s="15"/>
      <c r="B19" s="22" t="s">
        <v>14</v>
      </c>
      <c r="C19" s="22"/>
      <c r="D19" s="23" t="n">
        <v>23800000</v>
      </c>
      <c r="E19" s="6" t="s">
        <v>15</v>
      </c>
      <c r="F19" s="6"/>
      <c r="G19" s="15"/>
      <c r="H19" s="15"/>
      <c r="I19" s="15"/>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row>
    <row r="20" s="5" customFormat="true" ht="17" hidden="false" customHeight="false" outlineLevel="0" collapsed="false">
      <c r="A20" s="6"/>
      <c r="B20" s="22" t="s">
        <v>16</v>
      </c>
      <c r="C20" s="22"/>
      <c r="D20" s="24" t="n">
        <v>38</v>
      </c>
      <c r="E20" s="6" t="s">
        <v>17</v>
      </c>
      <c r="F20" s="6"/>
      <c r="G20" s="15"/>
      <c r="H20" s="15"/>
      <c r="I20" s="15"/>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row>
    <row r="21" s="14" customFormat="true" ht="17.05" hidden="false" customHeight="false" outlineLevel="0" collapsed="false">
      <c r="A21" s="15"/>
      <c r="B21" s="25" t="s">
        <v>18</v>
      </c>
      <c r="C21" s="25"/>
      <c r="D21" s="26" t="n">
        <v>20600000</v>
      </c>
      <c r="E21" s="6"/>
      <c r="F21" s="6"/>
      <c r="G21" s="15"/>
      <c r="H21" s="15"/>
      <c r="I21" s="15"/>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row>
    <row r="22" s="14" customFormat="true" ht="17.05" hidden="false" customHeight="false" outlineLevel="0" collapsed="false">
      <c r="A22" s="15"/>
      <c r="B22" s="25" t="s">
        <v>19</v>
      </c>
      <c r="C22" s="25"/>
      <c r="D22" s="26" t="n">
        <v>1600000</v>
      </c>
      <c r="E22" s="6"/>
      <c r="F22" s="6"/>
      <c r="G22" s="15"/>
      <c r="H22" s="15"/>
      <c r="I22" s="15"/>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row>
    <row r="23" s="14" customFormat="true" ht="9.95" hidden="false" customHeight="true" outlineLevel="0" collapsed="false">
      <c r="A23" s="15"/>
      <c r="B23" s="16"/>
      <c r="C23" s="17"/>
      <c r="D23" s="15"/>
      <c r="E23" s="15"/>
      <c r="F23" s="15"/>
      <c r="G23" s="15"/>
      <c r="H23" s="15"/>
      <c r="I23" s="15"/>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row>
    <row r="24" s="14" customFormat="true" ht="17.05" hidden="false" customHeight="false" outlineLevel="0" collapsed="false">
      <c r="A24" s="15"/>
      <c r="B24" s="27" t="s">
        <v>20</v>
      </c>
      <c r="C24" s="27"/>
      <c r="D24" s="28" t="n">
        <v>23558000</v>
      </c>
      <c r="E24" s="6" t="s">
        <v>21</v>
      </c>
      <c r="F24" s="15"/>
      <c r="G24" s="15"/>
      <c r="H24" s="15"/>
      <c r="I24" s="15"/>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row>
    <row r="25" s="5" customFormat="true" ht="17" hidden="false" customHeight="false" outlineLevel="0" collapsed="false">
      <c r="A25" s="6"/>
      <c r="B25" s="16"/>
      <c r="C25" s="17"/>
      <c r="D25" s="15"/>
      <c r="E25" s="15"/>
      <c r="F25" s="15"/>
      <c r="G25" s="15"/>
      <c r="H25" s="15"/>
      <c r="I25" s="15"/>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5" customFormat="true" ht="17.05" hidden="false" customHeight="false" outlineLevel="0" collapsed="false">
      <c r="A26" s="6"/>
      <c r="B26" s="18" t="s">
        <v>22</v>
      </c>
      <c r="C26" s="18"/>
      <c r="D26" s="18"/>
      <c r="E26" s="18"/>
      <c r="F26" s="18"/>
      <c r="G26" s="18"/>
      <c r="H26" s="18"/>
      <c r="I26" s="18"/>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5" customFormat="true" ht="102.3" hidden="false" customHeight="true" outlineLevel="0" collapsed="false">
      <c r="A27" s="6"/>
      <c r="B27" s="16" t="s">
        <v>23</v>
      </c>
      <c r="C27" s="29" t="s">
        <v>24</v>
      </c>
      <c r="D27" s="29"/>
      <c r="E27" s="29"/>
      <c r="F27" s="29"/>
      <c r="G27" s="29"/>
      <c r="H27" s="29"/>
      <c r="I27" s="29"/>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5" customFormat="true" ht="31.25" hidden="false" customHeight="true" outlineLevel="0" collapsed="false">
      <c r="A28" s="6"/>
      <c r="B28" s="30" t="s">
        <v>11</v>
      </c>
      <c r="C28" s="17"/>
      <c r="D28" s="15"/>
      <c r="E28" s="15"/>
      <c r="F28" s="15"/>
      <c r="G28" s="15"/>
      <c r="H28" s="15"/>
      <c r="I28" s="15"/>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5" customFormat="true" ht="17.05" hidden="false" customHeight="false" outlineLevel="0" collapsed="false">
      <c r="A29" s="6"/>
      <c r="B29" s="31" t="s">
        <v>25</v>
      </c>
      <c r="C29" s="31"/>
      <c r="D29" s="31"/>
      <c r="E29" s="32" t="n">
        <v>44561</v>
      </c>
      <c r="F29" s="32" t="n">
        <f aca="false">EDATE(E29,12)</f>
        <v>44926</v>
      </c>
      <c r="G29" s="32" t="n">
        <f aca="false">EDATE(F29,12)</f>
        <v>45291</v>
      </c>
      <c r="H29" s="33" t="s">
        <v>26</v>
      </c>
      <c r="I29" s="3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5" customFormat="true" ht="17.05" hidden="false" customHeight="false" outlineLevel="0" collapsed="false">
      <c r="A30" s="6"/>
      <c r="B30" s="31"/>
      <c r="C30" s="31"/>
      <c r="D30" s="31"/>
      <c r="E30" s="34" t="n">
        <f aca="false">E29</f>
        <v>44561</v>
      </c>
      <c r="F30" s="34" t="n">
        <f aca="false">EDATE(E30,12)</f>
        <v>44926</v>
      </c>
      <c r="G30" s="34" t="n">
        <f aca="false">EDATE(F30,12)</f>
        <v>45291</v>
      </c>
      <c r="H30" s="33"/>
      <c r="I30" s="3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5" customFormat="true" ht="17.05" hidden="false" customHeight="false" outlineLevel="0" collapsed="false">
      <c r="A31" s="6"/>
      <c r="B31" s="35" t="s">
        <v>27</v>
      </c>
      <c r="C31" s="36" t="s">
        <v>28</v>
      </c>
      <c r="D31" s="37" t="n">
        <v>20643</v>
      </c>
      <c r="E31" s="38" t="n">
        <f aca="false">IF(DATEDIF($D$31,E$29+1,"Y")&gt;85,0,DATEDIF($D$31,E$29+1,"Y"))</f>
        <v>65</v>
      </c>
      <c r="F31" s="38" t="n">
        <f aca="false">IF(DATEDIF($D$31,F$29+1,"Y")&gt;85,0,DATEDIF($D$31,F$29+1,"Y"))</f>
        <v>66</v>
      </c>
      <c r="G31" s="38" t="n">
        <f aca="false">IF(DATEDIF($D$31,G$29+1,"Y")&gt;85,0,DATEDIF($D$31,G$29+1,"Y"))</f>
        <v>67</v>
      </c>
      <c r="H31" s="33" t="s">
        <v>29</v>
      </c>
      <c r="I31" s="3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5" customFormat="true" ht="17.05" hidden="false" customHeight="false" outlineLevel="0" collapsed="false">
      <c r="A32" s="6"/>
      <c r="B32" s="35"/>
      <c r="C32" s="36" t="s">
        <v>30</v>
      </c>
      <c r="D32" s="37" t="n">
        <v>23377</v>
      </c>
      <c r="E32" s="38" t="n">
        <f aca="false">IF(DATEDIF($D$32,E$29+1,"Y")&gt;90,0,DATEDIF($D$32,E$29+1,"Y"))</f>
        <v>58</v>
      </c>
      <c r="F32" s="38" t="n">
        <f aca="false">IF(DATEDIF($D$32,F$29+1,"Y")&gt;90,0,DATEDIF($D$32,F$29+1,"Y"))</f>
        <v>59</v>
      </c>
      <c r="G32" s="38" t="n">
        <f aca="false">IF(DATEDIF($D$32,G$29+1,"Y")&gt;90,0,DATEDIF($D$32,G$29+1,"Y"))</f>
        <v>60</v>
      </c>
      <c r="H32" s="33"/>
      <c r="I32" s="3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14" customFormat="true" ht="17" hidden="false" customHeight="false" outlineLevel="0" collapsed="false">
      <c r="A33" s="15"/>
      <c r="B33" s="35"/>
      <c r="C33" s="39"/>
      <c r="D33" s="37"/>
      <c r="E33" s="40"/>
      <c r="F33" s="40" t="str">
        <f aca="false">IF($D$5=0,"",E33+1)</f>
        <v/>
      </c>
      <c r="G33" s="40" t="str">
        <f aca="false">IF($D$5=0,"",F33+1)</f>
        <v/>
      </c>
      <c r="H33" s="33"/>
      <c r="I33" s="3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row>
    <row r="34" s="5" customFormat="true" ht="17" hidden="false" customHeight="false" outlineLevel="0" collapsed="false">
      <c r="A34" s="6"/>
      <c r="B34" s="30"/>
      <c r="C34" s="30"/>
      <c r="D34" s="15"/>
      <c r="E34" s="15"/>
      <c r="F34" s="15"/>
      <c r="G34" s="15"/>
      <c r="H34" s="15"/>
      <c r="I34" s="15"/>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row>
    <row r="35" s="5" customFormat="true" ht="17" hidden="false" customHeight="false" outlineLevel="0" collapsed="false">
      <c r="A35" s="6"/>
      <c r="B35" s="16"/>
      <c r="C35" s="41"/>
      <c r="D35" s="15"/>
      <c r="E35" s="15"/>
      <c r="F35" s="15"/>
      <c r="G35" s="15"/>
      <c r="H35" s="15"/>
      <c r="I35" s="15"/>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row>
    <row r="36" s="5" customFormat="true" ht="17" hidden="false" customHeight="false" outlineLevel="0" collapsed="false">
      <c r="A36" s="6"/>
      <c r="B36" s="16"/>
      <c r="C36" s="15"/>
      <c r="D36" s="15"/>
      <c r="E36" s="15"/>
      <c r="F36" s="15"/>
      <c r="G36" s="15"/>
      <c r="H36" s="15"/>
      <c r="I36" s="15"/>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row>
    <row r="37" s="5" customFormat="true" ht="17" hidden="false" customHeight="false" outlineLevel="0" collapsed="false">
      <c r="A37" s="6"/>
      <c r="B37" s="16"/>
      <c r="C37" s="15"/>
      <c r="D37" s="15"/>
      <c r="E37" s="15"/>
      <c r="F37" s="15"/>
      <c r="G37" s="15"/>
      <c r="H37" s="15"/>
      <c r="I37" s="15"/>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5" customFormat="true" ht="102.3" hidden="false" customHeight="true" outlineLevel="0" collapsed="false">
      <c r="A38" s="6"/>
      <c r="B38" s="16" t="s">
        <v>31</v>
      </c>
      <c r="C38" s="29" t="s">
        <v>32</v>
      </c>
      <c r="D38" s="29"/>
      <c r="E38" s="29"/>
      <c r="F38" s="29"/>
      <c r="G38" s="29"/>
      <c r="H38" s="29"/>
      <c r="I38" s="29"/>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5" customFormat="true" ht="17" hidden="false" customHeight="false" outlineLevel="0" collapsed="false">
      <c r="A39" s="6"/>
      <c r="B39" s="42" t="s">
        <v>33</v>
      </c>
      <c r="C39" s="15"/>
      <c r="D39" s="15"/>
      <c r="E39" s="15"/>
      <c r="F39" s="15"/>
      <c r="G39" s="15"/>
      <c r="H39" s="15"/>
      <c r="I39" s="15"/>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5" customFormat="true" ht="17.05" hidden="false" customHeight="false" outlineLevel="0" collapsed="false">
      <c r="A40" s="6"/>
      <c r="B40" s="31" t="s">
        <v>25</v>
      </c>
      <c r="C40" s="31"/>
      <c r="D40" s="43" t="s">
        <v>34</v>
      </c>
      <c r="E40" s="43" t="s">
        <v>35</v>
      </c>
      <c r="F40" s="43" t="s">
        <v>36</v>
      </c>
      <c r="G40" s="43" t="s">
        <v>37</v>
      </c>
      <c r="H40" s="15"/>
      <c r="I40" s="43" t="s">
        <v>37</v>
      </c>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5" customFormat="true" ht="17.05" hidden="false" customHeight="false" outlineLevel="0" collapsed="false">
      <c r="A41" s="6"/>
      <c r="B41" s="31"/>
      <c r="C41" s="31"/>
      <c r="D41" s="43" t="s">
        <v>38</v>
      </c>
      <c r="E41" s="43" t="s">
        <v>39</v>
      </c>
      <c r="F41" s="43" t="s">
        <v>40</v>
      </c>
      <c r="G41" s="43" t="s">
        <v>41</v>
      </c>
      <c r="H41" s="15"/>
      <c r="I41" s="43" t="s">
        <v>41</v>
      </c>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5" customFormat="true" ht="17" hidden="false" customHeight="false" outlineLevel="0" collapsed="false">
      <c r="A42" s="6"/>
      <c r="B42" s="35" t="s">
        <v>27</v>
      </c>
      <c r="C42" s="39" t="s">
        <v>28</v>
      </c>
      <c r="D42" s="40" t="n">
        <v>60</v>
      </c>
      <c r="E42" s="40" t="n">
        <v>61</v>
      </c>
      <c r="F42" s="40" t="n">
        <v>62</v>
      </c>
      <c r="G42" s="40" t="n">
        <v>63</v>
      </c>
      <c r="H42" s="15"/>
      <c r="I42" s="40" t="n">
        <v>66</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row>
    <row r="43" s="5" customFormat="true" ht="17" hidden="false" customHeight="false" outlineLevel="0" collapsed="false">
      <c r="A43" s="6"/>
      <c r="B43" s="35"/>
      <c r="C43" s="39" t="s">
        <v>30</v>
      </c>
      <c r="D43" s="40" t="n">
        <v>53</v>
      </c>
      <c r="E43" s="40" t="n">
        <v>54</v>
      </c>
      <c r="F43" s="40" t="n">
        <v>55</v>
      </c>
      <c r="G43" s="40" t="n">
        <v>56</v>
      </c>
      <c r="H43" s="6"/>
      <c r="I43" s="40" t="n">
        <v>59</v>
      </c>
    </row>
    <row r="44" s="5" customFormat="true" ht="17" hidden="false" customHeight="false" outlineLevel="0" collapsed="false">
      <c r="A44" s="6"/>
      <c r="B44" s="35"/>
      <c r="C44" s="39"/>
      <c r="D44" s="40"/>
      <c r="E44" s="40" t="str">
        <f aca="false">IF($C$6=0,"",D44+1)</f>
        <v/>
      </c>
      <c r="F44" s="40" t="str">
        <f aca="false">IF($C$6=0,"",E44+1)</f>
        <v/>
      </c>
      <c r="G44" s="40" t="str">
        <f aca="false">IF($C$6=0,"",F44+1)</f>
        <v/>
      </c>
      <c r="H44" s="6"/>
      <c r="I44" s="40" t="str">
        <f aca="false">IF($C$6=0,"",H44+1)</f>
        <v/>
      </c>
    </row>
    <row r="45" s="5" customFormat="true" ht="17.05" hidden="false" customHeight="false" outlineLevel="0" collapsed="false">
      <c r="A45" s="6"/>
      <c r="B45" s="44" t="s">
        <v>42</v>
      </c>
      <c r="C45" s="45" t="s">
        <v>43</v>
      </c>
      <c r="D45" s="46"/>
      <c r="E45" s="46" t="n">
        <v>1200000</v>
      </c>
      <c r="F45" s="46"/>
      <c r="G45" s="46"/>
      <c r="H45" s="6"/>
      <c r="I45" s="46"/>
    </row>
    <row r="46" s="5" customFormat="true" ht="17" hidden="false" customHeight="false" outlineLevel="0" collapsed="false">
      <c r="A46" s="6"/>
      <c r="B46" s="44"/>
      <c r="C46" s="45" t="s">
        <v>14</v>
      </c>
      <c r="D46" s="46"/>
      <c r="E46" s="47" t="s">
        <v>44</v>
      </c>
      <c r="F46" s="46"/>
      <c r="G46" s="46"/>
      <c r="H46" s="6"/>
      <c r="I46" s="46"/>
    </row>
    <row r="47" s="5" customFormat="true" ht="17.05" hidden="false" customHeight="false" outlineLevel="0" collapsed="false">
      <c r="A47" s="6"/>
      <c r="B47" s="44"/>
      <c r="C47" s="45" t="s">
        <v>45</v>
      </c>
      <c r="D47" s="46"/>
      <c r="E47" s="46"/>
      <c r="F47" s="46" t="n">
        <v>1510000</v>
      </c>
      <c r="G47" s="46" t="n">
        <v>1510000</v>
      </c>
      <c r="H47" s="6" t="s">
        <v>46</v>
      </c>
      <c r="I47" s="46" t="n">
        <v>1899000</v>
      </c>
    </row>
    <row r="48" s="5" customFormat="true" ht="17.05" hidden="false" customHeight="false" outlineLevel="0" collapsed="false">
      <c r="A48" s="6"/>
      <c r="B48" s="44"/>
      <c r="C48" s="45" t="s">
        <v>47</v>
      </c>
      <c r="D48" s="46"/>
      <c r="E48" s="46"/>
      <c r="F48" s="46"/>
      <c r="G48" s="46"/>
      <c r="H48" s="6"/>
      <c r="I48" s="46" t="n">
        <v>707000</v>
      </c>
    </row>
    <row r="49" s="5" customFormat="true" ht="17" hidden="false" customHeight="false" outlineLevel="0" collapsed="false">
      <c r="A49" s="6"/>
      <c r="B49" s="44"/>
      <c r="C49" s="45" t="s">
        <v>48</v>
      </c>
      <c r="D49" s="46"/>
      <c r="E49" s="46"/>
      <c r="F49" s="46"/>
      <c r="G49" s="46"/>
      <c r="H49" s="6"/>
      <c r="I49" s="46"/>
    </row>
    <row r="50" s="5" customFormat="true" ht="17" hidden="false" customHeight="false" outlineLevel="0" collapsed="false">
      <c r="A50" s="6"/>
      <c r="B50" s="44"/>
      <c r="C50" s="45" t="s">
        <v>49</v>
      </c>
      <c r="D50" s="46"/>
      <c r="E50" s="46"/>
      <c r="F50" s="46"/>
      <c r="G50" s="46"/>
      <c r="H50" s="6"/>
      <c r="I50" s="46"/>
    </row>
    <row r="51" s="5" customFormat="true" ht="17" hidden="false" customHeight="false" outlineLevel="0" collapsed="false">
      <c r="A51" s="6"/>
      <c r="B51" s="44"/>
      <c r="C51" s="45" t="s">
        <v>50</v>
      </c>
      <c r="D51" s="46"/>
      <c r="E51" s="46"/>
      <c r="F51" s="46"/>
      <c r="G51" s="46"/>
      <c r="H51" s="6"/>
      <c r="I51" s="46"/>
    </row>
    <row r="52" s="5" customFormat="true" ht="17.05" hidden="false" customHeight="false" outlineLevel="0" collapsed="false">
      <c r="A52" s="6"/>
      <c r="B52" s="44"/>
      <c r="C52" s="45" t="s">
        <v>51</v>
      </c>
      <c r="D52" s="46" t="n">
        <v>296000</v>
      </c>
      <c r="E52" s="46" t="n">
        <v>592000</v>
      </c>
      <c r="F52" s="46" t="n">
        <v>592000</v>
      </c>
      <c r="G52" s="46" t="n">
        <v>592000</v>
      </c>
      <c r="H52" s="6"/>
      <c r="I52" s="46" t="n">
        <v>592000</v>
      </c>
    </row>
    <row r="53" s="5" customFormat="true" ht="17" hidden="false" customHeight="false" outlineLevel="0" collapsed="false">
      <c r="A53" s="6"/>
      <c r="B53" s="44"/>
      <c r="C53" s="45" t="s">
        <v>52</v>
      </c>
      <c r="D53" s="46"/>
      <c r="E53" s="46"/>
      <c r="F53" s="46"/>
      <c r="G53" s="46"/>
      <c r="H53" s="6"/>
      <c r="I53" s="46"/>
    </row>
    <row r="54" s="5" customFormat="true" ht="17.05" hidden="false" customHeight="false" outlineLevel="0" collapsed="false">
      <c r="A54" s="6"/>
      <c r="B54" s="44"/>
      <c r="C54" s="45" t="s">
        <v>53</v>
      </c>
      <c r="D54" s="46" t="n">
        <v>5000000</v>
      </c>
      <c r="E54" s="46"/>
      <c r="F54" s="46"/>
      <c r="G54" s="46"/>
      <c r="H54" s="6"/>
      <c r="I54" s="46"/>
    </row>
    <row r="55" s="5" customFormat="true" ht="17" hidden="false" customHeight="false" outlineLevel="0" collapsed="false">
      <c r="A55" s="6"/>
      <c r="B55" s="6"/>
      <c r="C55" s="6"/>
      <c r="D55" s="6"/>
      <c r="E55" s="6"/>
      <c r="F55" s="6"/>
      <c r="G55" s="6"/>
      <c r="H55" s="6"/>
      <c r="I55" s="6"/>
    </row>
    <row r="56" s="5" customFormat="true" ht="73.9" hidden="false" customHeight="true" outlineLevel="0" collapsed="false">
      <c r="A56" s="6"/>
      <c r="B56" s="16" t="s">
        <v>54</v>
      </c>
      <c r="C56" s="29" t="s">
        <v>55</v>
      </c>
      <c r="D56" s="29"/>
      <c r="E56" s="29"/>
      <c r="F56" s="29"/>
      <c r="G56" s="29"/>
      <c r="H56" s="29"/>
      <c r="I56" s="29"/>
    </row>
    <row r="57" s="5" customFormat="true" ht="17.05" hidden="false" customHeight="false" outlineLevel="0" collapsed="false">
      <c r="A57" s="6"/>
      <c r="B57" s="42" t="s">
        <v>56</v>
      </c>
      <c r="C57" s="6"/>
      <c r="D57" s="6"/>
      <c r="E57" s="6"/>
      <c r="F57" s="6"/>
      <c r="G57" s="6"/>
      <c r="H57" s="6"/>
      <c r="I57" s="6"/>
    </row>
    <row r="58" s="5" customFormat="true" ht="17.05" hidden="false" customHeight="false" outlineLevel="0" collapsed="false">
      <c r="A58" s="6"/>
      <c r="B58" s="48" t="s">
        <v>57</v>
      </c>
      <c r="C58" s="49" t="s">
        <v>58</v>
      </c>
      <c r="D58" s="50"/>
      <c r="E58" s="50" t="n">
        <v>181000</v>
      </c>
      <c r="F58" s="50" t="n">
        <v>181000</v>
      </c>
      <c r="G58" s="50" t="n">
        <v>181000</v>
      </c>
      <c r="H58" s="6"/>
      <c r="I58" s="6"/>
    </row>
    <row r="59" s="5" customFormat="true" ht="17" hidden="false" customHeight="false" outlineLevel="0" collapsed="false">
      <c r="A59" s="6"/>
      <c r="B59" s="48"/>
      <c r="C59" s="49" t="s">
        <v>59</v>
      </c>
      <c r="D59" s="50"/>
      <c r="E59" s="50"/>
      <c r="F59" s="50"/>
      <c r="G59" s="50"/>
      <c r="H59" s="6"/>
      <c r="I59" s="6"/>
    </row>
    <row r="60" s="5" customFormat="true" ht="17.05" hidden="false" customHeight="false" outlineLevel="0" collapsed="false">
      <c r="A60" s="6"/>
      <c r="B60" s="48"/>
      <c r="C60" s="49" t="s">
        <v>60</v>
      </c>
      <c r="D60" s="50"/>
      <c r="E60" s="50" t="n">
        <v>370000</v>
      </c>
      <c r="F60" s="50" t="n">
        <v>95200</v>
      </c>
      <c r="G60" s="50" t="n">
        <v>134160</v>
      </c>
      <c r="H60" s="6"/>
      <c r="I60" s="6"/>
    </row>
    <row r="61" s="5" customFormat="true" ht="17.05" hidden="false" customHeight="false" outlineLevel="0" collapsed="false">
      <c r="A61" s="6"/>
      <c r="B61" s="48"/>
      <c r="C61" s="49" t="s">
        <v>52</v>
      </c>
      <c r="D61" s="50"/>
      <c r="E61" s="50" t="n">
        <v>21000</v>
      </c>
      <c r="F61" s="50"/>
      <c r="G61" s="50"/>
      <c r="H61" s="6"/>
      <c r="I61" s="6"/>
    </row>
    <row r="62" s="5" customFormat="true" ht="17" hidden="false" customHeight="false" outlineLevel="0" collapsed="false">
      <c r="A62" s="6"/>
      <c r="B62" s="48"/>
      <c r="C62" s="49" t="s">
        <v>61</v>
      </c>
      <c r="D62" s="50"/>
      <c r="E62" s="50"/>
      <c r="F62" s="50"/>
      <c r="G62" s="50"/>
      <c r="H62" s="6"/>
      <c r="I62" s="6"/>
    </row>
    <row r="63" s="5" customFormat="true" ht="17.05" hidden="false" customHeight="false" outlineLevel="0" collapsed="false">
      <c r="A63" s="6"/>
      <c r="B63" s="48"/>
      <c r="C63" s="49" t="s">
        <v>62</v>
      </c>
      <c r="D63" s="50"/>
      <c r="E63" s="50" t="n">
        <v>62700</v>
      </c>
      <c r="F63" s="50" t="n">
        <v>62700</v>
      </c>
      <c r="G63" s="50" t="n">
        <v>62700</v>
      </c>
      <c r="H63" s="6"/>
      <c r="I63" s="6"/>
    </row>
    <row r="64" s="5" customFormat="true" ht="17.05" hidden="false" customHeight="false" outlineLevel="0" collapsed="false">
      <c r="A64" s="6"/>
      <c r="B64" s="48"/>
      <c r="C64" s="49" t="s">
        <v>63</v>
      </c>
      <c r="D64" s="50"/>
      <c r="E64" s="51"/>
      <c r="F64" s="50" t="n">
        <v>0</v>
      </c>
      <c r="G64" s="50" t="n">
        <v>0</v>
      </c>
      <c r="H64" s="6"/>
      <c r="I64" s="6"/>
    </row>
    <row r="65" s="5" customFormat="true" ht="17.05" hidden="false" customHeight="false" outlineLevel="0" collapsed="false">
      <c r="A65" s="6"/>
      <c r="B65" s="48"/>
      <c r="C65" s="49" t="s">
        <v>64</v>
      </c>
      <c r="D65" s="50"/>
      <c r="E65" s="50" t="n">
        <v>1750000</v>
      </c>
      <c r="F65" s="50" t="n">
        <v>1750000</v>
      </c>
      <c r="G65" s="50" t="n">
        <v>1750000</v>
      </c>
      <c r="H65" s="6"/>
      <c r="I65" s="6"/>
    </row>
    <row r="66" s="5" customFormat="true" ht="17" hidden="false" customHeight="false" outlineLevel="0" collapsed="false">
      <c r="A66" s="6"/>
      <c r="B66" s="6"/>
      <c r="C66" s="6"/>
      <c r="D66" s="6"/>
      <c r="E66" s="52" t="s">
        <v>65</v>
      </c>
      <c r="F66" s="6"/>
      <c r="G66" s="6"/>
      <c r="H66" s="6"/>
      <c r="I66" s="6"/>
    </row>
    <row r="67" s="5" customFormat="true" ht="17.05" hidden="false" customHeight="false" outlineLevel="0" collapsed="false">
      <c r="A67" s="6"/>
      <c r="B67" s="53"/>
      <c r="C67" s="49" t="s">
        <v>66</v>
      </c>
      <c r="D67" s="50"/>
      <c r="E67" s="50" t="n">
        <v>3374000</v>
      </c>
      <c r="F67" s="50"/>
      <c r="G67" s="50"/>
      <c r="H67" s="6"/>
      <c r="I67" s="6"/>
    </row>
    <row r="68" s="5" customFormat="true" ht="17" hidden="false" customHeight="false" outlineLevel="0" collapsed="false">
      <c r="A68" s="6"/>
      <c r="B68" s="6"/>
      <c r="C68" s="6"/>
      <c r="D68" s="6"/>
      <c r="E68" s="6"/>
      <c r="F68" s="6"/>
      <c r="G68" s="6"/>
      <c r="H68" s="6"/>
      <c r="I68" s="6"/>
    </row>
    <row r="69" s="5" customFormat="true" ht="45.45" hidden="false" customHeight="true" outlineLevel="0" collapsed="false">
      <c r="A69" s="6"/>
      <c r="B69" s="6"/>
      <c r="C69" s="54" t="s">
        <v>67</v>
      </c>
      <c r="D69" s="54"/>
      <c r="E69" s="54"/>
      <c r="F69" s="54"/>
      <c r="G69" s="54"/>
      <c r="H69" s="54"/>
      <c r="I69" s="54"/>
    </row>
    <row r="70" s="5" customFormat="true" ht="17" hidden="false" customHeight="false" outlineLevel="0" collapsed="false">
      <c r="A70" s="6"/>
      <c r="B70" s="6"/>
      <c r="C70" s="6"/>
      <c r="D70" s="6"/>
      <c r="E70" s="6"/>
      <c r="F70" s="6"/>
      <c r="G70" s="6"/>
      <c r="H70" s="6"/>
      <c r="I70" s="6"/>
    </row>
    <row r="71" s="5" customFormat="true" ht="102.3" hidden="false" customHeight="true" outlineLevel="0" collapsed="false">
      <c r="A71" s="6"/>
      <c r="B71" s="6"/>
      <c r="C71" s="29" t="s">
        <v>68</v>
      </c>
      <c r="D71" s="29"/>
      <c r="E71" s="29"/>
      <c r="F71" s="29"/>
      <c r="G71" s="29"/>
      <c r="H71" s="29"/>
      <c r="I71" s="29"/>
    </row>
    <row r="72" s="5" customFormat="true" ht="17" hidden="false" customHeight="false" outlineLevel="0" collapsed="false">
      <c r="A72" s="6"/>
      <c r="B72" s="6"/>
      <c r="C72" s="6"/>
      <c r="D72" s="6"/>
      <c r="E72" s="6"/>
      <c r="F72" s="6"/>
      <c r="G72" s="6"/>
      <c r="H72" s="6"/>
      <c r="I72" s="6"/>
    </row>
    <row r="73" s="5" customFormat="true" ht="102.3" hidden="false" customHeight="true" outlineLevel="0" collapsed="false">
      <c r="A73" s="6"/>
      <c r="B73" s="16" t="s">
        <v>69</v>
      </c>
      <c r="C73" s="29" t="s">
        <v>70</v>
      </c>
      <c r="D73" s="29"/>
      <c r="E73" s="29"/>
      <c r="F73" s="29"/>
      <c r="G73" s="29"/>
      <c r="H73" s="29"/>
      <c r="I73" s="29"/>
    </row>
    <row r="74" s="5" customFormat="true" ht="17" hidden="false" customHeight="false" outlineLevel="0" collapsed="false">
      <c r="A74" s="6"/>
      <c r="B74" s="16"/>
      <c r="C74" s="29"/>
      <c r="D74" s="29"/>
      <c r="E74" s="29"/>
      <c r="F74" s="29"/>
      <c r="G74" s="29"/>
      <c r="H74" s="29"/>
      <c r="I74" s="29"/>
    </row>
    <row r="75" s="5" customFormat="true" ht="17" hidden="false" customHeight="false" outlineLevel="0" collapsed="false">
      <c r="A75" s="6"/>
      <c r="B75" s="16"/>
      <c r="C75" s="29"/>
      <c r="D75" s="29"/>
      <c r="E75" s="29"/>
      <c r="F75" s="29"/>
      <c r="G75" s="29"/>
      <c r="H75" s="29"/>
      <c r="I75" s="29"/>
    </row>
    <row r="76" s="5" customFormat="true" ht="17" hidden="false" customHeight="false" outlineLevel="0" collapsed="false">
      <c r="A76" s="6"/>
      <c r="B76" s="16"/>
      <c r="C76" s="29"/>
      <c r="D76" s="29"/>
      <c r="E76" s="29"/>
      <c r="F76" s="29"/>
      <c r="G76" s="29"/>
      <c r="H76" s="29"/>
      <c r="I76" s="29"/>
    </row>
    <row r="77" s="5" customFormat="true" ht="17.05" hidden="false" customHeight="false" outlineLevel="0" collapsed="false">
      <c r="A77" s="6"/>
      <c r="B77" s="55" t="s">
        <v>71</v>
      </c>
      <c r="C77" s="55"/>
      <c r="D77" s="56" t="n">
        <v>7296000</v>
      </c>
      <c r="E77" s="56" t="n">
        <v>7992000</v>
      </c>
      <c r="F77" s="56" t="n">
        <v>6311800</v>
      </c>
      <c r="G77" s="56" t="n">
        <v>4592640</v>
      </c>
      <c r="H77" s="29"/>
      <c r="I77" s="29"/>
    </row>
    <row r="78" s="5" customFormat="true" ht="17.05" hidden="false" customHeight="false" outlineLevel="0" collapsed="false">
      <c r="A78" s="6"/>
      <c r="B78" s="57" t="s">
        <v>72</v>
      </c>
      <c r="C78" s="58" t="s">
        <v>73</v>
      </c>
      <c r="D78" s="58"/>
      <c r="E78" s="58" t="n">
        <v>2000000</v>
      </c>
      <c r="F78" s="58" t="n">
        <v>2000000</v>
      </c>
      <c r="G78" s="58" t="n">
        <v>2000000</v>
      </c>
      <c r="H78" s="29"/>
      <c r="I78" s="29"/>
    </row>
    <row r="79" s="5" customFormat="true" ht="17.05" hidden="false" customHeight="false" outlineLevel="0" collapsed="false">
      <c r="A79" s="6"/>
      <c r="B79" s="57"/>
      <c r="C79" s="58" t="s">
        <v>74</v>
      </c>
      <c r="D79" s="58"/>
      <c r="E79" s="58" t="n">
        <v>2000000</v>
      </c>
      <c r="F79" s="58" t="n">
        <v>2000000</v>
      </c>
      <c r="G79" s="58" t="n">
        <v>2000000</v>
      </c>
      <c r="H79" s="29"/>
      <c r="I79" s="29"/>
    </row>
    <row r="80" s="5" customFormat="true" ht="17.05" hidden="false" customHeight="false" outlineLevel="0" collapsed="false">
      <c r="A80" s="6"/>
      <c r="B80" s="57"/>
      <c r="C80" s="58" t="s">
        <v>75</v>
      </c>
      <c r="D80" s="58"/>
      <c r="E80" s="58" t="n">
        <v>5000000</v>
      </c>
      <c r="F80" s="58" t="n">
        <v>2000000</v>
      </c>
      <c r="G80" s="58" t="n">
        <v>2000000</v>
      </c>
      <c r="H80" s="29"/>
      <c r="I80" s="29"/>
    </row>
    <row r="81" s="5" customFormat="true" ht="17.05" hidden="false" customHeight="false" outlineLevel="0" collapsed="false">
      <c r="A81" s="6"/>
      <c r="B81" s="57"/>
      <c r="C81" s="58" t="s">
        <v>76</v>
      </c>
      <c r="D81" s="58"/>
      <c r="E81" s="58" t="n">
        <v>3000000</v>
      </c>
      <c r="F81" s="58" t="n">
        <v>2000000</v>
      </c>
      <c r="G81" s="58" t="n">
        <v>1000000</v>
      </c>
      <c r="H81" s="29"/>
      <c r="I81" s="29"/>
    </row>
    <row r="82" s="5" customFormat="true" ht="17" hidden="false" customHeight="false" outlineLevel="0" collapsed="false">
      <c r="A82" s="6"/>
      <c r="B82" s="57"/>
      <c r="C82" s="58" t="s">
        <v>53</v>
      </c>
      <c r="D82" s="58"/>
      <c r="E82" s="58"/>
      <c r="F82" s="58"/>
      <c r="G82" s="58"/>
      <c r="H82" s="29"/>
      <c r="I82" s="29"/>
    </row>
    <row r="83" s="5" customFormat="true" ht="17.05" hidden="false" customHeight="false" outlineLevel="0" collapsed="false">
      <c r="A83" s="6"/>
      <c r="B83" s="59" t="s">
        <v>77</v>
      </c>
      <c r="C83" s="59"/>
      <c r="D83" s="60"/>
      <c r="E83" s="60" t="n">
        <v>12000000</v>
      </c>
      <c r="F83" s="60" t="n">
        <v>8000000</v>
      </c>
      <c r="G83" s="60" t="n">
        <v>7000000</v>
      </c>
      <c r="H83" s="29"/>
      <c r="I83" s="29"/>
    </row>
    <row r="84" s="5" customFormat="true" ht="17.05" hidden="false" customHeight="false" outlineLevel="0" collapsed="false">
      <c r="A84" s="6"/>
      <c r="B84" s="55" t="s">
        <v>78</v>
      </c>
      <c r="C84" s="55"/>
      <c r="D84" s="56" t="n">
        <v>7296000</v>
      </c>
      <c r="E84" s="56" t="n">
        <v>19992000</v>
      </c>
      <c r="F84" s="56" t="n">
        <v>14311800</v>
      </c>
      <c r="G84" s="56" t="n">
        <v>11592640</v>
      </c>
      <c r="H84" s="29"/>
      <c r="I84" s="29"/>
    </row>
    <row r="85" s="5" customFormat="true" ht="17" hidden="false" customHeight="false" outlineLevel="0" collapsed="false">
      <c r="A85" s="6"/>
      <c r="B85" s="6"/>
      <c r="C85" s="6"/>
      <c r="D85" s="6"/>
      <c r="E85" s="6"/>
      <c r="F85" s="6"/>
      <c r="G85" s="6"/>
      <c r="H85" s="6"/>
      <c r="I85" s="6"/>
    </row>
    <row r="86" s="5" customFormat="true" ht="17" hidden="false" customHeight="false" outlineLevel="0" collapsed="false">
      <c r="A86" s="9" t="s">
        <v>79</v>
      </c>
      <c r="B86" s="9"/>
      <c r="C86" s="9"/>
      <c r="D86" s="9"/>
      <c r="E86" s="9"/>
      <c r="F86" s="9"/>
      <c r="G86" s="9"/>
      <c r="H86" s="9"/>
      <c r="I86" s="9"/>
    </row>
    <row r="87" s="5" customFormat="true" ht="73.9" hidden="false" customHeight="true" outlineLevel="0" collapsed="false">
      <c r="A87" s="15"/>
      <c r="B87" s="12" t="s">
        <v>80</v>
      </c>
      <c r="C87" s="12"/>
      <c r="D87" s="12"/>
      <c r="E87" s="12"/>
      <c r="F87" s="12"/>
      <c r="G87" s="12"/>
      <c r="H87" s="12"/>
      <c r="I87" s="12"/>
    </row>
    <row r="88" customFormat="false" ht="17" hidden="false" customHeight="false" outlineLevel="0" collapsed="false">
      <c r="A88" s="6"/>
      <c r="B88" s="6"/>
      <c r="C88" s="6"/>
      <c r="D88" s="6"/>
      <c r="E88" s="6"/>
      <c r="F88" s="6"/>
      <c r="G88" s="6"/>
      <c r="H88" s="6"/>
      <c r="I88" s="6"/>
      <c r="J88" s="1"/>
    </row>
    <row r="89" customFormat="false" ht="17" hidden="false" customHeight="false" outlineLevel="0" collapsed="false">
      <c r="A89" s="9" t="s">
        <v>81</v>
      </c>
      <c r="B89" s="9"/>
      <c r="C89" s="9"/>
      <c r="D89" s="9"/>
      <c r="E89" s="9"/>
      <c r="F89" s="9"/>
      <c r="G89" s="9"/>
      <c r="H89" s="9"/>
      <c r="I89" s="9"/>
      <c r="J89" s="1"/>
    </row>
    <row r="90" customFormat="false" ht="17" hidden="false" customHeight="false" outlineLevel="0" collapsed="false">
      <c r="A90" s="6"/>
      <c r="B90" s="18" t="s">
        <v>82</v>
      </c>
      <c r="C90" s="18"/>
      <c r="D90" s="18"/>
      <c r="E90" s="18"/>
      <c r="F90" s="18"/>
      <c r="G90" s="18"/>
      <c r="H90" s="18"/>
      <c r="I90" s="18"/>
      <c r="J90" s="1"/>
    </row>
    <row r="91" customFormat="false" ht="17" hidden="false" customHeight="false" outlineLevel="0" collapsed="false">
      <c r="A91" s="6"/>
      <c r="B91" s="18" t="s">
        <v>83</v>
      </c>
      <c r="C91" s="18"/>
      <c r="D91" s="18"/>
      <c r="E91" s="18"/>
      <c r="F91" s="18"/>
      <c r="G91" s="18"/>
      <c r="H91" s="18"/>
      <c r="I91" s="18"/>
      <c r="J91" s="1"/>
    </row>
    <row r="92" customFormat="false" ht="17" hidden="false" customHeight="false" outlineLevel="0" collapsed="false">
      <c r="A92" s="6"/>
      <c r="B92" s="6"/>
      <c r="C92" s="6"/>
      <c r="D92" s="6"/>
      <c r="E92" s="6"/>
      <c r="F92" s="6"/>
      <c r="G92" s="6"/>
      <c r="H92" s="6"/>
      <c r="I92" s="6"/>
      <c r="J92" s="1"/>
    </row>
    <row r="93" customFormat="false" ht="17" hidden="false" customHeight="false" outlineLevel="0" collapsed="false">
      <c r="A93" s="6"/>
      <c r="B93" s="6"/>
      <c r="C93" s="6"/>
      <c r="D93" s="6"/>
      <c r="E93" s="6"/>
      <c r="F93" s="6"/>
      <c r="G93" s="6"/>
      <c r="H93" s="6"/>
      <c r="I93" s="6"/>
      <c r="J93" s="1"/>
    </row>
    <row r="94" customFormat="false" ht="17" hidden="false" customHeight="false" outlineLevel="0" collapsed="false">
      <c r="B94" s="1"/>
      <c r="C94" s="1"/>
      <c r="D94" s="1"/>
      <c r="E94" s="1"/>
      <c r="F94" s="1"/>
      <c r="G94" s="1"/>
      <c r="H94" s="1"/>
      <c r="I94" s="1"/>
      <c r="J94" s="1"/>
    </row>
    <row r="95" customFormat="false" ht="17" hidden="false" customHeight="false" outlineLevel="0" collapsed="false">
      <c r="B95" s="1"/>
      <c r="C95" s="1"/>
      <c r="D95" s="1"/>
      <c r="E95" s="1"/>
      <c r="F95" s="1"/>
      <c r="G95" s="1"/>
      <c r="H95" s="1"/>
      <c r="I95" s="1"/>
      <c r="J95" s="1"/>
    </row>
    <row r="96" customFormat="false" ht="17" hidden="false" customHeight="false" outlineLevel="0" collapsed="false">
      <c r="B96" s="1"/>
      <c r="C96" s="1"/>
      <c r="D96" s="1"/>
      <c r="E96" s="1"/>
      <c r="F96" s="1"/>
      <c r="G96" s="1"/>
      <c r="H96" s="1"/>
      <c r="I96" s="1"/>
      <c r="J96" s="1"/>
    </row>
    <row r="97" customFormat="false" ht="17" hidden="false" customHeight="false" outlineLevel="0" collapsed="false">
      <c r="B97" s="1"/>
      <c r="C97" s="1"/>
      <c r="D97" s="1"/>
      <c r="E97" s="1"/>
      <c r="F97" s="1"/>
      <c r="G97" s="1"/>
      <c r="H97" s="1"/>
      <c r="I97" s="1"/>
      <c r="J97" s="1"/>
    </row>
    <row r="98" customFormat="false" ht="17" hidden="false" customHeight="false" outlineLevel="0" collapsed="false">
      <c r="B98" s="1"/>
      <c r="C98" s="1"/>
      <c r="D98" s="1"/>
      <c r="E98" s="1"/>
      <c r="F98" s="1"/>
      <c r="G98" s="1"/>
      <c r="H98" s="1"/>
      <c r="I98" s="1"/>
      <c r="J98" s="1"/>
    </row>
    <row r="99" customFormat="false" ht="17" hidden="false" customHeight="false" outlineLevel="0" collapsed="false">
      <c r="B99" s="1"/>
      <c r="C99" s="1"/>
      <c r="D99" s="1"/>
      <c r="E99" s="1"/>
      <c r="F99" s="1"/>
      <c r="G99" s="1"/>
      <c r="H99" s="1"/>
      <c r="I99" s="1"/>
      <c r="J99" s="1"/>
    </row>
    <row r="100" customFormat="false" ht="17" hidden="false" customHeight="false" outlineLevel="0" collapsed="false">
      <c r="B100" s="1"/>
      <c r="C100" s="1"/>
      <c r="D100" s="1"/>
      <c r="E100" s="1"/>
      <c r="F100" s="1"/>
      <c r="G100" s="1"/>
      <c r="H100" s="1"/>
      <c r="I100" s="1"/>
      <c r="J100" s="1"/>
    </row>
    <row r="101" customFormat="false" ht="17" hidden="false" customHeight="false" outlineLevel="0" collapsed="false">
      <c r="B101" s="1"/>
      <c r="C101" s="1"/>
      <c r="D101" s="1"/>
      <c r="E101" s="1"/>
      <c r="F101" s="1"/>
      <c r="G101" s="1"/>
      <c r="H101" s="1"/>
      <c r="I101" s="1"/>
      <c r="J101" s="1"/>
    </row>
    <row r="102" customFormat="false" ht="17" hidden="false" customHeight="false" outlineLevel="0" collapsed="false">
      <c r="B102" s="1"/>
      <c r="C102" s="1"/>
      <c r="D102" s="1"/>
      <c r="E102" s="1"/>
      <c r="F102" s="1"/>
      <c r="G102" s="1"/>
      <c r="H102" s="1"/>
      <c r="I102" s="1"/>
      <c r="J102" s="1"/>
    </row>
    <row r="103" customFormat="false" ht="17" hidden="false" customHeight="false" outlineLevel="0" collapsed="false">
      <c r="B103" s="1"/>
      <c r="C103" s="1"/>
      <c r="D103" s="1"/>
      <c r="E103" s="1"/>
      <c r="F103" s="1"/>
      <c r="G103" s="1"/>
      <c r="H103" s="1"/>
      <c r="I103" s="1"/>
      <c r="J103" s="1"/>
    </row>
    <row r="104" customFormat="false" ht="17" hidden="false" customHeight="false" outlineLevel="0" collapsed="false">
      <c r="B104" s="1"/>
      <c r="C104" s="1"/>
      <c r="D104" s="1"/>
      <c r="E104" s="1"/>
      <c r="F104" s="1"/>
      <c r="G104" s="1"/>
      <c r="H104" s="1"/>
      <c r="I104" s="1"/>
      <c r="J104" s="1"/>
    </row>
    <row r="105" customFormat="false" ht="17" hidden="false" customHeight="false" outlineLevel="0" collapsed="false">
      <c r="B105" s="1"/>
      <c r="C105" s="1"/>
      <c r="D105" s="1"/>
      <c r="E105" s="1"/>
      <c r="F105" s="1"/>
      <c r="G105" s="1"/>
      <c r="H105" s="1"/>
      <c r="I105" s="1"/>
      <c r="J105" s="1"/>
    </row>
    <row r="106" customFormat="false" ht="17" hidden="false" customHeight="false" outlineLevel="0" collapsed="false">
      <c r="B106" s="1"/>
      <c r="C106" s="1"/>
      <c r="D106" s="1"/>
      <c r="E106" s="1"/>
      <c r="F106" s="1"/>
      <c r="G106" s="1"/>
      <c r="H106" s="1"/>
      <c r="I106" s="1"/>
      <c r="J106" s="1"/>
    </row>
    <row r="107" customFormat="false" ht="17" hidden="false" customHeight="false" outlineLevel="0" collapsed="false">
      <c r="B107" s="1"/>
      <c r="C107" s="1"/>
      <c r="D107" s="1"/>
      <c r="E107" s="1"/>
      <c r="F107" s="1"/>
      <c r="G107" s="1"/>
      <c r="H107" s="1"/>
      <c r="I107" s="1"/>
      <c r="J107" s="1"/>
    </row>
    <row r="108" customFormat="false" ht="17" hidden="false" customHeight="false" outlineLevel="0" collapsed="false">
      <c r="B108" s="1"/>
      <c r="C108" s="1"/>
      <c r="D108" s="1"/>
      <c r="E108" s="1"/>
      <c r="F108" s="1"/>
      <c r="G108" s="1"/>
      <c r="H108" s="1"/>
      <c r="I108" s="1"/>
      <c r="J108" s="1"/>
    </row>
    <row r="109" customFormat="false" ht="17" hidden="false" customHeight="false" outlineLevel="0" collapsed="false">
      <c r="B109" s="1"/>
      <c r="C109" s="1"/>
      <c r="D109" s="1"/>
      <c r="E109" s="1"/>
      <c r="F109" s="1"/>
      <c r="G109" s="1"/>
      <c r="H109" s="1"/>
      <c r="I109" s="1"/>
      <c r="J109" s="1"/>
    </row>
    <row r="110" customFormat="false" ht="17" hidden="false" customHeight="false" outlineLevel="0" collapsed="false">
      <c r="B110" s="1"/>
      <c r="C110" s="1"/>
      <c r="D110" s="1"/>
      <c r="E110" s="1"/>
      <c r="F110" s="1"/>
      <c r="G110" s="1"/>
      <c r="H110" s="1"/>
      <c r="I110" s="1"/>
      <c r="J110" s="1"/>
    </row>
    <row r="111" customFormat="false" ht="17" hidden="false" customHeight="false" outlineLevel="0" collapsed="false">
      <c r="B111" s="1"/>
      <c r="C111" s="1"/>
      <c r="D111" s="1"/>
      <c r="E111" s="1"/>
      <c r="F111" s="1"/>
      <c r="G111" s="1"/>
      <c r="H111" s="1"/>
      <c r="I111" s="1"/>
      <c r="J111" s="1"/>
    </row>
    <row r="112" customFormat="false" ht="17" hidden="false" customHeight="false" outlineLevel="0" collapsed="false">
      <c r="B112" s="1"/>
      <c r="C112" s="1"/>
      <c r="D112" s="1"/>
      <c r="E112" s="1"/>
      <c r="F112" s="1"/>
      <c r="G112" s="1"/>
      <c r="H112" s="1"/>
      <c r="I112" s="1"/>
      <c r="J112" s="1"/>
    </row>
    <row r="113" customFormat="false" ht="17" hidden="false" customHeight="false" outlineLevel="0" collapsed="false">
      <c r="B113" s="1"/>
      <c r="C113" s="1"/>
      <c r="D113" s="1"/>
      <c r="E113" s="1"/>
      <c r="F113" s="1"/>
      <c r="G113" s="1"/>
      <c r="H113" s="1"/>
      <c r="I113" s="1"/>
      <c r="J113" s="1"/>
    </row>
    <row r="114" customFormat="false" ht="17" hidden="false" customHeight="false" outlineLevel="0" collapsed="false">
      <c r="B114" s="1"/>
      <c r="C114" s="1"/>
      <c r="D114" s="1"/>
      <c r="E114" s="1"/>
      <c r="F114" s="1"/>
      <c r="G114" s="1"/>
      <c r="H114" s="1"/>
      <c r="I114" s="1"/>
      <c r="J114" s="1"/>
    </row>
    <row r="115" customFormat="false" ht="17" hidden="false" customHeight="false" outlineLevel="0" collapsed="false">
      <c r="B115" s="1"/>
      <c r="C115" s="1"/>
      <c r="D115" s="1"/>
      <c r="E115" s="1"/>
      <c r="F115" s="1"/>
      <c r="G115" s="1"/>
      <c r="H115" s="1"/>
      <c r="I115" s="1"/>
      <c r="J115" s="1"/>
    </row>
    <row r="116" customFormat="false" ht="17" hidden="false" customHeight="false" outlineLevel="0" collapsed="false">
      <c r="B116" s="1"/>
      <c r="C116" s="1"/>
      <c r="D116" s="1"/>
      <c r="E116" s="1"/>
      <c r="F116" s="1"/>
      <c r="G116" s="1"/>
      <c r="H116" s="1"/>
      <c r="I116" s="1"/>
      <c r="J116" s="1"/>
    </row>
    <row r="117" customFormat="false" ht="17" hidden="false" customHeight="false" outlineLevel="0" collapsed="false">
      <c r="B117" s="1"/>
      <c r="C117" s="1"/>
      <c r="D117" s="1"/>
      <c r="E117" s="1"/>
      <c r="F117" s="1"/>
      <c r="G117" s="1"/>
      <c r="H117" s="1"/>
      <c r="I117" s="1"/>
      <c r="J117" s="1"/>
    </row>
    <row r="118" customFormat="false" ht="17" hidden="false" customHeight="false" outlineLevel="0" collapsed="false">
      <c r="B118" s="1"/>
      <c r="C118" s="1"/>
      <c r="D118" s="1"/>
      <c r="E118" s="1"/>
      <c r="F118" s="1"/>
      <c r="G118" s="1"/>
      <c r="H118" s="1"/>
      <c r="I118" s="1"/>
      <c r="J118" s="1"/>
    </row>
    <row r="119" customFormat="false" ht="17" hidden="false" customHeight="false" outlineLevel="0" collapsed="false">
      <c r="B119" s="1"/>
      <c r="C119" s="1"/>
      <c r="D119" s="1"/>
      <c r="E119" s="1"/>
      <c r="F119" s="1"/>
      <c r="G119" s="1"/>
      <c r="H119" s="1"/>
      <c r="I119" s="1"/>
      <c r="J119" s="1"/>
    </row>
    <row r="120" customFormat="false" ht="17" hidden="false" customHeight="false" outlineLevel="0" collapsed="false">
      <c r="B120" s="1"/>
      <c r="C120" s="1"/>
      <c r="D120" s="1"/>
      <c r="E120" s="1"/>
      <c r="F120" s="1"/>
      <c r="G120" s="1"/>
      <c r="H120" s="1"/>
      <c r="I120" s="1"/>
      <c r="J120" s="1"/>
    </row>
    <row r="121" customFormat="false" ht="17" hidden="false" customHeight="false" outlineLevel="0" collapsed="false">
      <c r="B121" s="1"/>
      <c r="C121" s="1"/>
      <c r="D121" s="1"/>
      <c r="E121" s="1"/>
      <c r="F121" s="1"/>
      <c r="G121" s="1"/>
      <c r="H121" s="1"/>
      <c r="I121" s="1"/>
      <c r="J121" s="1"/>
    </row>
    <row r="122" customFormat="false" ht="17" hidden="false" customHeight="false" outlineLevel="0" collapsed="false">
      <c r="B122" s="1"/>
      <c r="C122" s="1"/>
      <c r="D122" s="1"/>
      <c r="E122" s="1"/>
      <c r="F122" s="1"/>
      <c r="G122" s="1"/>
      <c r="H122" s="1"/>
      <c r="I122" s="1"/>
      <c r="J122" s="1"/>
    </row>
    <row r="123" customFormat="false" ht="17" hidden="false" customHeight="false" outlineLevel="0" collapsed="false">
      <c r="B123" s="1"/>
      <c r="C123" s="1"/>
      <c r="D123" s="1"/>
      <c r="E123" s="1"/>
      <c r="F123" s="1"/>
      <c r="G123" s="1"/>
      <c r="H123" s="1"/>
      <c r="I123" s="1"/>
      <c r="J123" s="1"/>
    </row>
    <row r="124" customFormat="false" ht="17" hidden="false" customHeight="false" outlineLevel="0" collapsed="false">
      <c r="B124" s="1"/>
      <c r="C124" s="1"/>
      <c r="D124" s="1"/>
      <c r="E124" s="1"/>
      <c r="F124" s="1"/>
      <c r="G124" s="1"/>
      <c r="H124" s="1"/>
      <c r="I124" s="1"/>
      <c r="J124" s="1"/>
    </row>
    <row r="125" customFormat="false" ht="17" hidden="false" customHeight="false" outlineLevel="0" collapsed="false">
      <c r="B125" s="1"/>
      <c r="C125" s="1"/>
      <c r="D125" s="1"/>
      <c r="E125" s="1"/>
      <c r="F125" s="1"/>
      <c r="G125" s="1"/>
      <c r="H125" s="1"/>
      <c r="I125" s="1"/>
      <c r="J125" s="1"/>
    </row>
    <row r="126" customFormat="false" ht="17" hidden="false" customHeight="false" outlineLevel="0" collapsed="false">
      <c r="B126" s="1"/>
      <c r="C126" s="1"/>
      <c r="D126" s="1"/>
      <c r="E126" s="1"/>
      <c r="F126" s="1"/>
      <c r="G126" s="1"/>
      <c r="H126" s="1"/>
      <c r="I126" s="1"/>
      <c r="J126" s="1"/>
    </row>
    <row r="127" customFormat="false" ht="17" hidden="false" customHeight="false" outlineLevel="0" collapsed="false">
      <c r="B127" s="1"/>
      <c r="C127" s="1"/>
      <c r="D127" s="1"/>
      <c r="E127" s="1"/>
      <c r="F127" s="1"/>
      <c r="G127" s="1"/>
      <c r="H127" s="1"/>
      <c r="I127" s="1"/>
      <c r="J127" s="1"/>
    </row>
    <row r="128" customFormat="false" ht="17" hidden="false" customHeight="false" outlineLevel="0" collapsed="false">
      <c r="B128" s="1"/>
      <c r="C128" s="1"/>
      <c r="D128" s="1"/>
      <c r="E128" s="1"/>
      <c r="F128" s="1"/>
      <c r="G128" s="1"/>
      <c r="H128" s="1"/>
      <c r="I128" s="1"/>
      <c r="J128" s="1"/>
    </row>
    <row r="129" customFormat="false" ht="17" hidden="false" customHeight="false" outlineLevel="0" collapsed="false">
      <c r="B129" s="1"/>
      <c r="C129" s="1"/>
      <c r="D129" s="1"/>
      <c r="E129" s="1"/>
      <c r="F129" s="1"/>
      <c r="G129" s="1"/>
      <c r="H129" s="1"/>
      <c r="I129" s="1"/>
      <c r="J129" s="1"/>
    </row>
    <row r="130" customFormat="false" ht="17" hidden="false" customHeight="false" outlineLevel="0" collapsed="false">
      <c r="B130" s="1"/>
      <c r="C130" s="1"/>
      <c r="D130" s="1"/>
      <c r="E130" s="1"/>
      <c r="F130" s="1"/>
      <c r="G130" s="1"/>
      <c r="H130" s="1"/>
      <c r="I130" s="1"/>
      <c r="J130" s="1"/>
    </row>
    <row r="131" customFormat="false" ht="17" hidden="false" customHeight="false" outlineLevel="0" collapsed="false">
      <c r="B131" s="1"/>
      <c r="C131" s="1"/>
      <c r="D131" s="1"/>
      <c r="E131" s="1"/>
      <c r="F131" s="1"/>
      <c r="G131" s="1"/>
      <c r="H131" s="1"/>
      <c r="I131" s="1"/>
      <c r="J131" s="1"/>
    </row>
    <row r="132" customFormat="false" ht="17" hidden="false" customHeight="false" outlineLevel="0" collapsed="false">
      <c r="B132" s="1"/>
      <c r="C132" s="1"/>
      <c r="D132" s="1"/>
      <c r="E132" s="1"/>
      <c r="F132" s="1"/>
      <c r="G132" s="1"/>
      <c r="H132" s="1"/>
      <c r="I132" s="1"/>
      <c r="J132" s="1"/>
    </row>
    <row r="133" customFormat="false" ht="17" hidden="false" customHeight="false" outlineLevel="0" collapsed="false">
      <c r="B133" s="1"/>
      <c r="C133" s="1"/>
      <c r="D133" s="1"/>
      <c r="E133" s="1"/>
      <c r="F133" s="1"/>
      <c r="G133" s="1"/>
      <c r="H133" s="1"/>
      <c r="I133" s="1"/>
      <c r="J133" s="1"/>
    </row>
    <row r="134" customFormat="false" ht="17" hidden="false" customHeight="false" outlineLevel="0" collapsed="false">
      <c r="B134" s="1"/>
      <c r="C134" s="1"/>
      <c r="D134" s="1"/>
      <c r="E134" s="1"/>
      <c r="F134" s="1"/>
      <c r="G134" s="1"/>
      <c r="H134" s="1"/>
      <c r="I134" s="1"/>
      <c r="J134" s="1"/>
    </row>
    <row r="135" customFormat="false" ht="17" hidden="false" customHeight="false" outlineLevel="0" collapsed="false">
      <c r="B135" s="1"/>
      <c r="C135" s="1"/>
      <c r="D135" s="1"/>
      <c r="E135" s="1"/>
      <c r="F135" s="1"/>
      <c r="G135" s="1"/>
      <c r="H135" s="1"/>
      <c r="I135" s="1"/>
      <c r="J135" s="1"/>
    </row>
  </sheetData>
  <sheetProtection sheet="true" password="dad6" objects="true" scenarios="true"/>
  <mergeCells count="41">
    <mergeCell ref="A1:I1"/>
    <mergeCell ref="A3:I3"/>
    <mergeCell ref="B4:I4"/>
    <mergeCell ref="A6:I6"/>
    <mergeCell ref="B7:I7"/>
    <mergeCell ref="A9:I9"/>
    <mergeCell ref="B10:I10"/>
    <mergeCell ref="A12:I12"/>
    <mergeCell ref="B13:I13"/>
    <mergeCell ref="B15:I15"/>
    <mergeCell ref="B16:I16"/>
    <mergeCell ref="B18:C18"/>
    <mergeCell ref="B19:C19"/>
    <mergeCell ref="B20:C20"/>
    <mergeCell ref="B21:C21"/>
    <mergeCell ref="B22:C22"/>
    <mergeCell ref="B24:C24"/>
    <mergeCell ref="B26:I26"/>
    <mergeCell ref="C27:I27"/>
    <mergeCell ref="B29:D30"/>
    <mergeCell ref="H29:I30"/>
    <mergeCell ref="B31:B33"/>
    <mergeCell ref="H31:I33"/>
    <mergeCell ref="C38:I38"/>
    <mergeCell ref="B40:C41"/>
    <mergeCell ref="B42:B44"/>
    <mergeCell ref="B45:B54"/>
    <mergeCell ref="C56:I56"/>
    <mergeCell ref="B58:B65"/>
    <mergeCell ref="C69:I69"/>
    <mergeCell ref="C71:I71"/>
    <mergeCell ref="C73:I73"/>
    <mergeCell ref="B77:C77"/>
    <mergeCell ref="B78:B82"/>
    <mergeCell ref="B83:C83"/>
    <mergeCell ref="B84:C84"/>
    <mergeCell ref="A86:I86"/>
    <mergeCell ref="B87:I87"/>
    <mergeCell ref="A89:I89"/>
    <mergeCell ref="B90:I90"/>
    <mergeCell ref="B91:I91"/>
  </mergeCells>
  <printOptions headings="false" gridLines="false" gridLinesSet="true" horizontalCentered="false" verticalCentered="false"/>
  <pageMargins left="0.627777777777778" right="0.365972222222222" top="0.453472222222222" bottom="0.235416666666667" header="0.511811023622047" footer="0.511811023622047"/>
  <pageSetup paperSize="9" scale="80" fitToWidth="1" fitToHeight="1" pageOrder="overThenDown" orientation="portrait"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61"/>
  <sheetViews>
    <sheetView showFormulas="false" showGridLines="false" showRowColHeaders="true" showZeros="true" rightToLeft="false" tabSelected="false" showOutlineSymbols="true" defaultGridColor="true" view="normal" topLeftCell="A1" colorId="64" zoomScale="105" zoomScaleNormal="105" zoomScalePageLayoutView="100" workbookViewId="0">
      <selection pane="topLeft" activeCell="C8" activeCellId="0" sqref="C8"/>
    </sheetView>
  </sheetViews>
  <sheetFormatPr defaultColWidth="10.6953125" defaultRowHeight="17" zeroHeight="false" outlineLevelRow="0" outlineLevelCol="0"/>
  <cols>
    <col collapsed="false" customWidth="true" hidden="false" outlineLevel="0" max="1" min="1" style="2" width="21.69"/>
    <col collapsed="false" customWidth="true" hidden="false" outlineLevel="0" max="2" min="2" style="2" width="18.18"/>
    <col collapsed="false" customWidth="true" hidden="false" outlineLevel="0" max="3" min="3" style="2" width="18.43"/>
  </cols>
  <sheetData>
    <row r="1" customFormat="false" ht="17" hidden="false" customHeight="false" outlineLevel="0" collapsed="false">
      <c r="A1" s="23" t="s">
        <v>12</v>
      </c>
      <c r="B1" s="61"/>
      <c r="C1" s="6" t="s">
        <v>13</v>
      </c>
      <c r="D1" s="6"/>
      <c r="E1" s="6"/>
      <c r="F1" s="6"/>
      <c r="G1" s="6"/>
    </row>
    <row r="2" customFormat="false" ht="17" hidden="false" customHeight="false" outlineLevel="0" collapsed="false">
      <c r="A2" s="23" t="s">
        <v>14</v>
      </c>
      <c r="B2" s="62"/>
      <c r="C2" s="6" t="s">
        <v>15</v>
      </c>
      <c r="D2" s="6"/>
      <c r="E2" s="6"/>
      <c r="F2" s="6"/>
      <c r="G2" s="6"/>
    </row>
    <row r="3" customFormat="false" ht="17" hidden="false" customHeight="false" outlineLevel="0" collapsed="false">
      <c r="A3" s="23" t="s">
        <v>16</v>
      </c>
      <c r="B3" s="63"/>
      <c r="C3" s="6" t="s">
        <v>17</v>
      </c>
      <c r="D3" s="6"/>
      <c r="E3" s="6"/>
      <c r="F3" s="6"/>
      <c r="G3" s="6"/>
    </row>
    <row r="4" customFormat="false" ht="17.05" hidden="false" customHeight="false" outlineLevel="0" collapsed="false">
      <c r="A4" s="26" t="s">
        <v>18</v>
      </c>
      <c r="B4" s="26" t="n">
        <f aca="false">IF(B3=0,0,IF(B3=1,800000,IF(B3&lt;=20,B3*400000,(B3-20)*700000+8000000)))</f>
        <v>0</v>
      </c>
      <c r="C4" s="6"/>
      <c r="D4" s="6"/>
      <c r="E4" s="6"/>
      <c r="F4" s="6"/>
      <c r="G4" s="6"/>
    </row>
    <row r="5" customFormat="false" ht="17.05" hidden="false" customHeight="false" outlineLevel="0" collapsed="false">
      <c r="A5" s="26" t="s">
        <v>19</v>
      </c>
      <c r="B5" s="26" t="n">
        <f aca="false">IF(B2=0,0,IF(B4&gt;=B2,0,ROUNDDOWN((B2-B4)*0.5,-3)))</f>
        <v>0</v>
      </c>
      <c r="C5" s="6"/>
      <c r="D5" s="6"/>
      <c r="E5" s="6"/>
      <c r="F5" s="6"/>
      <c r="G5" s="6"/>
    </row>
    <row r="6" customFormat="false" ht="17" hidden="false" customHeight="false" outlineLevel="0" collapsed="false">
      <c r="A6" s="26" t="s">
        <v>84</v>
      </c>
      <c r="B6" s="64" t="n">
        <f aca="false">IF(B5=0,0,IF(B5&lt;=1950000,0.05,IF(B5&lt;=3300000,0.1,IF(B5&lt;=6950000,0.2,IF(B5&lt;=9000000,0.23,IF(B5&lt;=18000000,0.33,0.4))))))</f>
        <v>0</v>
      </c>
      <c r="C6" s="6"/>
      <c r="D6" s="6"/>
      <c r="E6" s="6"/>
      <c r="F6" s="6"/>
      <c r="G6" s="6"/>
    </row>
    <row r="7" customFormat="false" ht="17.05" hidden="false" customHeight="false" outlineLevel="0" collapsed="false">
      <c r="A7" s="65" t="s">
        <v>85</v>
      </c>
      <c r="B7" s="26" t="n">
        <f aca="false">IF(B5=0,0,IF(B5&lt;=1950000,0,IF(B5&lt;=3300000,97500,IF(B5&lt;=6950000,427500,IF(B5&lt;=9000000,636000,IF(B5&lt;=18000000,1536000,2796000))))))</f>
        <v>0</v>
      </c>
      <c r="C7" s="6"/>
      <c r="D7" s="6"/>
      <c r="E7" s="6"/>
      <c r="F7" s="6"/>
      <c r="G7" s="6"/>
    </row>
    <row r="8" customFormat="false" ht="17.05" hidden="false" customHeight="false" outlineLevel="0" collapsed="false">
      <c r="A8" s="26" t="s">
        <v>86</v>
      </c>
      <c r="B8" s="66" t="n">
        <f aca="false">IF(B1&lt;=C8,0.021,0)</f>
        <v>0.021</v>
      </c>
      <c r="C8" s="67" t="n">
        <v>50405</v>
      </c>
      <c r="D8" s="68" t="s">
        <v>87</v>
      </c>
      <c r="E8" s="68"/>
      <c r="F8" s="6"/>
      <c r="G8" s="6"/>
    </row>
    <row r="9" customFormat="false" ht="17.05" hidden="false" customHeight="false" outlineLevel="0" collapsed="false">
      <c r="A9" s="69" t="s">
        <v>88</v>
      </c>
      <c r="B9" s="28" t="n">
        <f aca="false">IF(B2=0,0,ROUNDDOWN((B5*B6-B7)*(1+B8),-1))</f>
        <v>0</v>
      </c>
      <c r="C9" s="6"/>
      <c r="D9" s="6"/>
      <c r="E9" s="6"/>
      <c r="F9" s="6"/>
      <c r="G9" s="6"/>
    </row>
    <row r="10" customFormat="false" ht="17.05" hidden="false" customHeight="false" outlineLevel="0" collapsed="false">
      <c r="A10" s="28" t="s">
        <v>89</v>
      </c>
      <c r="B10" s="28" t="n">
        <f aca="false">IF(B2=0,0,ROUNDDOWN(B5*0.06,-2))</f>
        <v>0</v>
      </c>
      <c r="C10" s="6"/>
      <c r="D10" s="6"/>
      <c r="E10" s="6"/>
      <c r="F10" s="6"/>
      <c r="G10" s="6"/>
    </row>
    <row r="11" customFormat="false" ht="17.05" hidden="false" customHeight="false" outlineLevel="0" collapsed="false">
      <c r="A11" s="28" t="s">
        <v>90</v>
      </c>
      <c r="B11" s="28" t="n">
        <f aca="false">IF(B2=0,0,ROUNDDOWN(B5*0.04,-2))</f>
        <v>0</v>
      </c>
      <c r="C11" s="6"/>
      <c r="D11" s="6"/>
      <c r="E11" s="6"/>
      <c r="F11" s="6"/>
      <c r="G11" s="6"/>
    </row>
    <row r="12" customFormat="false" ht="17.05" hidden="false" customHeight="false" outlineLevel="0" collapsed="false">
      <c r="A12" s="28" t="s">
        <v>91</v>
      </c>
      <c r="B12" s="28" t="n">
        <f aca="false">SUM(B9:B11)</f>
        <v>0</v>
      </c>
      <c r="C12" s="6"/>
      <c r="D12" s="6"/>
      <c r="E12" s="6"/>
      <c r="F12" s="6"/>
      <c r="G12" s="6"/>
    </row>
    <row r="13" customFormat="false" ht="17" hidden="false" customHeight="false" outlineLevel="0" collapsed="false">
      <c r="A13" s="6"/>
      <c r="B13" s="6"/>
      <c r="C13" s="6"/>
      <c r="D13" s="6"/>
      <c r="E13" s="6"/>
      <c r="F13" s="6"/>
      <c r="G13" s="6"/>
    </row>
    <row r="14" customFormat="false" ht="17.05" hidden="false" customHeight="false" outlineLevel="0" collapsed="false">
      <c r="A14" s="70" t="s">
        <v>20</v>
      </c>
      <c r="B14" s="70" t="n">
        <f aca="false">IF(B2=0,0,ROUNDDOWN(B2-B12,-3))</f>
        <v>0</v>
      </c>
      <c r="C14" s="6" t="s">
        <v>92</v>
      </c>
      <c r="D14" s="6"/>
      <c r="E14" s="6"/>
      <c r="F14" s="6"/>
      <c r="G14" s="6"/>
    </row>
    <row r="15" customFormat="false" ht="17" hidden="false" customHeight="false" outlineLevel="0" collapsed="false">
      <c r="A15" s="6"/>
      <c r="B15" s="6"/>
      <c r="C15" s="6"/>
      <c r="D15" s="6"/>
      <c r="E15" s="6"/>
      <c r="F15" s="6"/>
      <c r="G15" s="6"/>
    </row>
    <row r="16" customFormat="false" ht="17" hidden="false" customHeight="false" outlineLevel="0" collapsed="false">
      <c r="A16" s="6"/>
      <c r="B16" s="6"/>
      <c r="C16" s="6"/>
      <c r="D16" s="6"/>
      <c r="E16" s="6"/>
      <c r="F16" s="6"/>
      <c r="G16" s="6"/>
    </row>
    <row r="17" customFormat="false" ht="17" hidden="false" customHeight="false" outlineLevel="0" collapsed="false">
      <c r="A17" s="6" t="s">
        <v>93</v>
      </c>
      <c r="B17" s="6"/>
      <c r="C17" s="6"/>
      <c r="D17" s="6"/>
      <c r="E17" s="6"/>
      <c r="F17" s="6"/>
      <c r="G17" s="6"/>
    </row>
    <row r="18" customFormat="false" ht="17" hidden="false" customHeight="false" outlineLevel="0" collapsed="false">
      <c r="A18" s="6"/>
      <c r="B18" s="6"/>
      <c r="C18" s="6"/>
      <c r="D18" s="6"/>
      <c r="E18" s="6"/>
      <c r="F18" s="6"/>
      <c r="G18" s="6"/>
    </row>
    <row r="19" customFormat="false" ht="17" hidden="false" customHeight="true" outlineLevel="0" collapsed="false">
      <c r="A19" s="71" t="s">
        <v>94</v>
      </c>
      <c r="B19" s="71"/>
      <c r="C19" s="71"/>
      <c r="D19" s="71"/>
      <c r="E19" s="71"/>
      <c r="F19" s="71"/>
      <c r="G19" s="71"/>
      <c r="H19" s="71"/>
    </row>
    <row r="20" customFormat="false" ht="17" hidden="false" customHeight="false" outlineLevel="0" collapsed="false">
      <c r="A20" s="6"/>
      <c r="B20" s="6"/>
      <c r="C20" s="6"/>
      <c r="D20" s="6"/>
      <c r="E20" s="6"/>
      <c r="F20" s="6"/>
      <c r="G20" s="6"/>
    </row>
    <row r="21" customFormat="false" ht="17" hidden="false" customHeight="true" outlineLevel="0" collapsed="false">
      <c r="A21" s="72" t="s">
        <v>95</v>
      </c>
      <c r="B21" s="72"/>
      <c r="C21" s="72"/>
      <c r="D21" s="72"/>
      <c r="E21" s="72"/>
      <c r="F21" s="72"/>
      <c r="G21" s="6"/>
    </row>
    <row r="22" customFormat="false" ht="17.05" hidden="false" customHeight="false" outlineLevel="0" collapsed="false">
      <c r="A22" s="33" t="s">
        <v>96</v>
      </c>
      <c r="B22" s="33"/>
      <c r="C22" s="33"/>
      <c r="D22" s="33"/>
      <c r="E22" s="33"/>
      <c r="F22" s="33"/>
      <c r="G22" s="33"/>
      <c r="H22" s="33"/>
    </row>
    <row r="23" customFormat="false" ht="17.05" hidden="false" customHeight="false" outlineLevel="0" collapsed="false">
      <c r="A23" s="15" t="s">
        <v>97</v>
      </c>
      <c r="B23" s="15"/>
      <c r="C23" s="15"/>
      <c r="D23" s="15"/>
      <c r="E23" s="15"/>
      <c r="F23" s="15"/>
      <c r="G23" s="6"/>
    </row>
    <row r="24" customFormat="false" ht="17.05" hidden="false" customHeight="false" outlineLevel="0" collapsed="false">
      <c r="A24" s="15" t="s">
        <v>98</v>
      </c>
      <c r="B24" s="15"/>
      <c r="C24" s="15"/>
      <c r="D24" s="15"/>
      <c r="E24" s="15"/>
      <c r="F24" s="15"/>
      <c r="G24" s="6"/>
    </row>
    <row r="25" customFormat="false" ht="17.05" hidden="false" customHeight="false" outlineLevel="0" collapsed="false">
      <c r="A25" s="15" t="s">
        <v>99</v>
      </c>
      <c r="B25" s="15"/>
      <c r="C25" s="15"/>
      <c r="D25" s="15"/>
      <c r="E25" s="15"/>
      <c r="F25" s="15"/>
      <c r="G25" s="6"/>
    </row>
    <row r="26" customFormat="false" ht="17.05" hidden="false" customHeight="false" outlineLevel="0" collapsed="false">
      <c r="A26" s="15" t="s">
        <v>100</v>
      </c>
      <c r="B26" s="15"/>
      <c r="C26" s="15"/>
      <c r="D26" s="15"/>
      <c r="E26" s="15"/>
      <c r="F26" s="15"/>
      <c r="G26" s="6"/>
    </row>
    <row r="27" customFormat="false" ht="17.05" hidden="false" customHeight="false" outlineLevel="0" collapsed="false">
      <c r="A27" s="15" t="s">
        <v>101</v>
      </c>
      <c r="B27" s="15"/>
      <c r="C27" s="15"/>
      <c r="D27" s="15"/>
      <c r="E27" s="15"/>
      <c r="F27" s="15"/>
      <c r="G27" s="6"/>
    </row>
    <row r="28" customFormat="false" ht="17.05" hidden="false" customHeight="false" outlineLevel="0" collapsed="false">
      <c r="A28" s="15" t="s">
        <v>102</v>
      </c>
      <c r="B28" s="15"/>
      <c r="C28" s="15"/>
      <c r="D28" s="15"/>
      <c r="E28" s="15"/>
      <c r="F28" s="15"/>
      <c r="G28" s="6"/>
    </row>
    <row r="29" customFormat="false" ht="17" hidden="false" customHeight="false" outlineLevel="0" collapsed="false">
      <c r="A29" s="15"/>
      <c r="B29" s="15"/>
      <c r="C29" s="15"/>
      <c r="D29" s="15"/>
      <c r="E29" s="15"/>
      <c r="F29" s="15"/>
      <c r="G29" s="6"/>
    </row>
    <row r="30" customFormat="false" ht="17.05" hidden="false" customHeight="false" outlineLevel="0" collapsed="false">
      <c r="A30" s="15" t="s">
        <v>103</v>
      </c>
      <c r="B30" s="15"/>
      <c r="C30" s="15"/>
      <c r="D30" s="15"/>
      <c r="E30" s="15"/>
      <c r="F30" s="15"/>
      <c r="G30" s="6"/>
    </row>
    <row r="31" customFormat="false" ht="17.05" hidden="false" customHeight="false" outlineLevel="0" collapsed="false">
      <c r="A31" s="15" t="s">
        <v>104</v>
      </c>
      <c r="B31" s="15"/>
      <c r="C31" s="15"/>
      <c r="D31" s="15"/>
      <c r="E31" s="15"/>
      <c r="F31" s="15"/>
      <c r="G31" s="6"/>
    </row>
    <row r="32" customFormat="false" ht="17" hidden="false" customHeight="false" outlineLevel="0" collapsed="false">
      <c r="A32" s="15"/>
      <c r="B32" s="15"/>
      <c r="C32" s="15"/>
      <c r="D32" s="15"/>
      <c r="E32" s="15"/>
      <c r="F32" s="15"/>
      <c r="G32" s="6"/>
    </row>
    <row r="33" customFormat="false" ht="17" hidden="false" customHeight="true" outlineLevel="0" collapsed="false">
      <c r="A33" s="73" t="s">
        <v>105</v>
      </c>
      <c r="B33" s="73"/>
      <c r="C33" s="73"/>
      <c r="D33" s="73"/>
      <c r="E33" s="73"/>
      <c r="F33" s="6"/>
      <c r="G33" s="6"/>
    </row>
    <row r="34" customFormat="false" ht="17" hidden="false" customHeight="true" outlineLevel="0" collapsed="false">
      <c r="A34" s="73" t="s">
        <v>106</v>
      </c>
      <c r="B34" s="73"/>
      <c r="C34" s="74" t="s">
        <v>107</v>
      </c>
      <c r="D34" s="73" t="s">
        <v>108</v>
      </c>
      <c r="E34" s="73"/>
      <c r="F34" s="6"/>
      <c r="G34" s="6"/>
    </row>
    <row r="35" customFormat="false" ht="17" hidden="false" customHeight="true" outlineLevel="0" collapsed="false">
      <c r="A35" s="73" t="s">
        <v>109</v>
      </c>
      <c r="B35" s="73"/>
      <c r="C35" s="73" t="s">
        <v>110</v>
      </c>
      <c r="D35" s="73" t="s">
        <v>111</v>
      </c>
      <c r="E35" s="73"/>
      <c r="F35" s="6"/>
      <c r="G35" s="6"/>
    </row>
    <row r="36" customFormat="false" ht="17" hidden="false" customHeight="true" outlineLevel="0" collapsed="false">
      <c r="A36" s="73" t="s">
        <v>112</v>
      </c>
      <c r="B36" s="73"/>
      <c r="C36" s="73" t="s">
        <v>113</v>
      </c>
      <c r="D36" s="73" t="s">
        <v>114</v>
      </c>
      <c r="E36" s="73"/>
      <c r="F36" s="6"/>
      <c r="G36" s="6"/>
    </row>
    <row r="37" customFormat="false" ht="17" hidden="false" customHeight="true" outlineLevel="0" collapsed="false">
      <c r="A37" s="73" t="s">
        <v>115</v>
      </c>
      <c r="B37" s="73"/>
      <c r="C37" s="73" t="s">
        <v>116</v>
      </c>
      <c r="D37" s="73" t="s">
        <v>117</v>
      </c>
      <c r="E37" s="73"/>
      <c r="F37" s="6"/>
      <c r="G37" s="6"/>
    </row>
    <row r="38" customFormat="false" ht="17" hidden="false" customHeight="true" outlineLevel="0" collapsed="false">
      <c r="A38" s="73" t="s">
        <v>118</v>
      </c>
      <c r="B38" s="73"/>
      <c r="C38" s="73" t="s">
        <v>119</v>
      </c>
      <c r="D38" s="73" t="s">
        <v>120</v>
      </c>
      <c r="E38" s="73"/>
      <c r="F38" s="6"/>
      <c r="G38" s="6"/>
    </row>
    <row r="39" customFormat="false" ht="17" hidden="false" customHeight="true" outlineLevel="0" collapsed="false">
      <c r="A39" s="73" t="s">
        <v>121</v>
      </c>
      <c r="B39" s="73"/>
      <c r="C39" s="73" t="s">
        <v>122</v>
      </c>
      <c r="D39" s="73" t="s">
        <v>123</v>
      </c>
      <c r="E39" s="73"/>
      <c r="F39" s="6"/>
      <c r="G39" s="6"/>
    </row>
    <row r="40" customFormat="false" ht="17" hidden="false" customHeight="true" outlineLevel="0" collapsed="false">
      <c r="A40" s="73" t="s">
        <v>124</v>
      </c>
      <c r="B40" s="73"/>
      <c r="C40" s="73" t="s">
        <v>125</v>
      </c>
      <c r="D40" s="73" t="s">
        <v>126</v>
      </c>
      <c r="E40" s="73"/>
      <c r="F40" s="6"/>
      <c r="G40" s="6"/>
    </row>
    <row r="41" customFormat="false" ht="17" hidden="false" customHeight="false" outlineLevel="0" collapsed="false">
      <c r="A41" s="75"/>
      <c r="B41" s="75"/>
      <c r="C41" s="75"/>
      <c r="D41" s="75"/>
      <c r="E41" s="75"/>
      <c r="F41" s="6"/>
      <c r="G41" s="6"/>
    </row>
    <row r="42" customFormat="false" ht="17" hidden="false" customHeight="true" outlineLevel="0" collapsed="false">
      <c r="A42" s="72" t="s">
        <v>127</v>
      </c>
      <c r="B42" s="72"/>
      <c r="C42" s="72"/>
      <c r="D42" s="72"/>
      <c r="E42" s="72"/>
      <c r="F42" s="72"/>
      <c r="G42" s="6"/>
    </row>
    <row r="43" customFormat="false" ht="17" hidden="false" customHeight="true" outlineLevel="0" collapsed="false">
      <c r="A43" s="72" t="s">
        <v>128</v>
      </c>
      <c r="B43" s="72"/>
      <c r="C43" s="72"/>
      <c r="D43" s="72"/>
      <c r="E43" s="72"/>
      <c r="F43" s="72"/>
      <c r="G43" s="6"/>
    </row>
    <row r="44" customFormat="false" ht="17" hidden="false" customHeight="false" outlineLevel="0" collapsed="false">
      <c r="A44" s="72" t="s">
        <v>129</v>
      </c>
      <c r="B44" s="76" t="n">
        <v>50405</v>
      </c>
      <c r="C44" s="77"/>
      <c r="D44" s="77"/>
      <c r="E44" s="77"/>
      <c r="F44" s="6"/>
      <c r="G44" s="6"/>
    </row>
    <row r="45" customFormat="false" ht="17" hidden="false" customHeight="false" outlineLevel="0" collapsed="false">
      <c r="A45" s="6"/>
      <c r="B45" s="6"/>
      <c r="C45" s="6"/>
      <c r="D45" s="6"/>
      <c r="E45" s="6"/>
      <c r="F45" s="6"/>
      <c r="G45" s="6"/>
    </row>
    <row r="46" customFormat="false" ht="17" hidden="false" customHeight="true" outlineLevel="0" collapsed="false">
      <c r="A46" s="72" t="s">
        <v>130</v>
      </c>
      <c r="B46" s="72"/>
      <c r="C46" s="72"/>
      <c r="D46" s="72"/>
      <c r="E46" s="72"/>
      <c r="F46" s="72"/>
      <c r="G46" s="6"/>
    </row>
    <row r="47" customFormat="false" ht="17" hidden="false" customHeight="false" outlineLevel="0" collapsed="false">
      <c r="A47" s="15" t="s">
        <v>131</v>
      </c>
      <c r="B47" s="15"/>
      <c r="C47" s="15"/>
      <c r="D47" s="15"/>
      <c r="E47" s="15"/>
      <c r="F47" s="15"/>
      <c r="G47" s="6"/>
    </row>
    <row r="48" customFormat="false" ht="17.05" hidden="false" customHeight="false" outlineLevel="0" collapsed="false">
      <c r="A48" s="15" t="s">
        <v>132</v>
      </c>
      <c r="B48" s="15"/>
      <c r="C48" s="15"/>
      <c r="D48" s="15"/>
      <c r="E48" s="15"/>
      <c r="F48" s="15"/>
      <c r="G48" s="6"/>
    </row>
    <row r="49" customFormat="false" ht="17.05" hidden="false" customHeight="false" outlineLevel="0" collapsed="false">
      <c r="A49" s="15" t="s">
        <v>133</v>
      </c>
      <c r="B49" s="15"/>
      <c r="C49" s="15"/>
      <c r="D49" s="15"/>
      <c r="E49" s="15"/>
      <c r="F49" s="15"/>
      <c r="G49" s="6"/>
    </row>
    <row r="50" customFormat="false" ht="17" hidden="false" customHeight="false" outlineLevel="0" collapsed="false">
      <c r="A50" s="15" t="s">
        <v>134</v>
      </c>
      <c r="B50" s="15"/>
      <c r="C50" s="15"/>
      <c r="D50" s="15"/>
      <c r="E50" s="15"/>
      <c r="F50" s="15"/>
      <c r="G50" s="6"/>
    </row>
    <row r="51" customFormat="false" ht="17" hidden="false" customHeight="false" outlineLevel="0" collapsed="false">
      <c r="A51" s="6"/>
      <c r="B51" s="6"/>
      <c r="C51" s="6"/>
      <c r="D51" s="6"/>
      <c r="E51" s="6"/>
      <c r="F51" s="6"/>
      <c r="G51" s="6"/>
    </row>
    <row r="52" customFormat="false" ht="17" hidden="false" customHeight="false" outlineLevel="0" collapsed="false">
      <c r="A52" s="6"/>
      <c r="B52" s="6"/>
      <c r="C52" s="6"/>
      <c r="D52" s="6"/>
      <c r="E52" s="6"/>
      <c r="F52" s="6"/>
      <c r="G52" s="6"/>
    </row>
    <row r="53" customFormat="false" ht="17" hidden="false" customHeight="false" outlineLevel="0" collapsed="false">
      <c r="A53" s="6"/>
      <c r="B53" s="6"/>
      <c r="C53" s="6"/>
      <c r="D53" s="6"/>
      <c r="E53" s="6"/>
      <c r="F53" s="6"/>
      <c r="G53" s="6"/>
    </row>
    <row r="54" customFormat="false" ht="17" hidden="false" customHeight="false" outlineLevel="0" collapsed="false">
      <c r="A54" s="6"/>
      <c r="B54" s="6"/>
      <c r="C54" s="6"/>
      <c r="D54" s="6"/>
      <c r="E54" s="6"/>
      <c r="F54" s="6"/>
      <c r="G54" s="6"/>
    </row>
    <row r="55" customFormat="false" ht="17" hidden="false" customHeight="false" outlineLevel="0" collapsed="false">
      <c r="A55" s="6"/>
      <c r="B55" s="6"/>
      <c r="C55" s="6"/>
      <c r="D55" s="6"/>
      <c r="E55" s="6"/>
      <c r="F55" s="6"/>
      <c r="G55" s="6"/>
    </row>
    <row r="56" customFormat="false" ht="17" hidden="false" customHeight="false" outlineLevel="0" collapsed="false">
      <c r="A56" s="6"/>
      <c r="B56" s="6"/>
      <c r="C56" s="6"/>
      <c r="D56" s="6"/>
      <c r="E56" s="6"/>
      <c r="F56" s="6"/>
      <c r="G56" s="6"/>
    </row>
    <row r="57" customFormat="false" ht="17" hidden="false" customHeight="false" outlineLevel="0" collapsed="false">
      <c r="A57" s="6"/>
      <c r="B57" s="6"/>
      <c r="C57" s="6"/>
      <c r="D57" s="6"/>
      <c r="E57" s="6"/>
      <c r="F57" s="6"/>
      <c r="G57" s="6"/>
    </row>
    <row r="58" customFormat="false" ht="17" hidden="false" customHeight="false" outlineLevel="0" collapsed="false">
      <c r="A58" s="6"/>
      <c r="B58" s="6"/>
      <c r="C58" s="6"/>
      <c r="D58" s="6"/>
      <c r="E58" s="6"/>
      <c r="F58" s="6"/>
      <c r="G58" s="6"/>
    </row>
    <row r="59" customFormat="false" ht="17" hidden="false" customHeight="false" outlineLevel="0" collapsed="false">
      <c r="A59" s="6"/>
      <c r="B59" s="6"/>
      <c r="C59" s="6"/>
      <c r="D59" s="6"/>
      <c r="E59" s="6"/>
      <c r="F59" s="6"/>
      <c r="G59" s="6"/>
    </row>
    <row r="60" customFormat="false" ht="17" hidden="false" customHeight="false" outlineLevel="0" collapsed="false">
      <c r="A60" s="6"/>
      <c r="B60" s="6"/>
      <c r="C60" s="6"/>
      <c r="D60" s="6"/>
      <c r="E60" s="6"/>
      <c r="F60" s="6"/>
      <c r="G60" s="6"/>
    </row>
    <row r="61" customFormat="false" ht="17" hidden="false" customHeight="false" outlineLevel="0" collapsed="false">
      <c r="A61" s="6"/>
      <c r="B61" s="6"/>
      <c r="C61" s="6"/>
      <c r="D61" s="6"/>
      <c r="E61" s="6"/>
      <c r="F61" s="6"/>
      <c r="G61" s="6"/>
    </row>
  </sheetData>
  <sheetProtection sheet="true" password="cc3d" objects="true" scenarios="true"/>
  <mergeCells count="35">
    <mergeCell ref="A19:H19"/>
    <mergeCell ref="A21:F21"/>
    <mergeCell ref="A22:H22"/>
    <mergeCell ref="A23:F23"/>
    <mergeCell ref="A24:F24"/>
    <mergeCell ref="A25:F25"/>
    <mergeCell ref="A26:F26"/>
    <mergeCell ref="A27:F27"/>
    <mergeCell ref="A28:F28"/>
    <mergeCell ref="A29:F29"/>
    <mergeCell ref="A30:F30"/>
    <mergeCell ref="A31:F31"/>
    <mergeCell ref="A32:F32"/>
    <mergeCell ref="A33:E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A42:F42"/>
    <mergeCell ref="A43:F43"/>
    <mergeCell ref="A46:F46"/>
    <mergeCell ref="A47:F47"/>
    <mergeCell ref="A48:F48"/>
    <mergeCell ref="A49:F49"/>
    <mergeCell ref="A50:F50"/>
  </mergeCells>
  <printOptions headings="false" gridLines="false" gridLinesSet="true" horizontalCentered="false" verticalCentered="false"/>
  <pageMargins left="0.872916666666667" right="0.154861111111111" top="0.819444444444445" bottom="0.761111111111111" header="0.581944444444445" footer="0.523611111111111"/>
  <pageSetup paperSize="9" scale="100" fitToWidth="1" fitToHeight="1" pageOrder="downThenOver" orientation="portrait" blackAndWhite="false" draft="false" cellComments="none" horizontalDpi="300" verticalDpi="300" copies="1"/>
  <headerFooter differentFirst="false" differentOddEven="false">
    <oddHeader>&amp;C&amp;"Arial,標準"&amp;10&amp;A</oddHeader>
    <oddFooter>&amp;C&amp;"Arial,標準"&amp;10ページ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M42"/>
  <sheetViews>
    <sheetView showFormulas="false" showGridLines="false" showRowColHeaders="true" showZeros="true" rightToLeft="false" tabSelected="false" showOutlineSymbols="true" defaultGridColor="true" view="normal" topLeftCell="A1" colorId="64" zoomScale="105" zoomScaleNormal="105" zoomScalePageLayoutView="100" workbookViewId="0">
      <pane xSplit="3" ySplit="5" topLeftCell="D6" activePane="bottomRight" state="frozen"/>
      <selection pane="topLeft" activeCell="A1" activeCellId="0" sqref="A1"/>
      <selection pane="topRight" activeCell="D1" activeCellId="0" sqref="D1"/>
      <selection pane="bottomLeft" activeCell="A6" activeCellId="0" sqref="A6"/>
      <selection pane="bottomRight" activeCell="D5" activeCellId="0" sqref="D5"/>
    </sheetView>
  </sheetViews>
  <sheetFormatPr defaultColWidth="10.6953125" defaultRowHeight="17" zeroHeight="false" outlineLevelRow="0" outlineLevelCol="0"/>
  <cols>
    <col collapsed="false" customWidth="true" hidden="false" outlineLevel="0" max="1" min="1" style="2" width="7.43"/>
    <col collapsed="false" customWidth="true" hidden="false" outlineLevel="0" max="2" min="2" style="2" width="4.68"/>
    <col collapsed="false" customWidth="true" hidden="false" outlineLevel="0" max="3" min="3" style="2" width="14.31"/>
    <col collapsed="false" customWidth="true" hidden="false" outlineLevel="0" max="46" min="4" style="2" width="14.56"/>
  </cols>
  <sheetData>
    <row r="1" s="79" customFormat="true" ht="17" hidden="false" customHeight="false" outlineLevel="0" collapsed="false">
      <c r="A1" s="31" t="s">
        <v>25</v>
      </c>
      <c r="B1" s="31"/>
      <c r="C1" s="31"/>
      <c r="D1" s="78" t="n">
        <v>45291</v>
      </c>
      <c r="E1" s="32" t="n">
        <f aca="false">EDATE(D1,12)</f>
        <v>45657</v>
      </c>
      <c r="F1" s="32" t="n">
        <f aca="false">EDATE(E1,12)</f>
        <v>46022</v>
      </c>
      <c r="G1" s="32" t="n">
        <f aca="false">EDATE(F1,12)</f>
        <v>46387</v>
      </c>
      <c r="H1" s="32" t="n">
        <f aca="false">EDATE(G1,12)</f>
        <v>46752</v>
      </c>
      <c r="I1" s="32" t="n">
        <f aca="false">EDATE(H1,12)</f>
        <v>47118</v>
      </c>
      <c r="J1" s="32" t="n">
        <f aca="false">EDATE(I1,12)</f>
        <v>47483</v>
      </c>
      <c r="K1" s="32" t="n">
        <f aca="false">EDATE(J1,12)</f>
        <v>47848</v>
      </c>
      <c r="L1" s="32" t="n">
        <f aca="false">EDATE(K1,12)</f>
        <v>48213</v>
      </c>
      <c r="M1" s="32" t="n">
        <f aca="false">EDATE(L1,12)</f>
        <v>48579</v>
      </c>
      <c r="N1" s="32" t="n">
        <f aca="false">EDATE(M1,12)</f>
        <v>48944</v>
      </c>
      <c r="O1" s="32" t="n">
        <f aca="false">EDATE(N1,12)</f>
        <v>49309</v>
      </c>
      <c r="P1" s="32" t="n">
        <f aca="false">EDATE(O1,12)</f>
        <v>49674</v>
      </c>
      <c r="Q1" s="32" t="n">
        <f aca="false">EDATE(P1,12)</f>
        <v>50040</v>
      </c>
      <c r="R1" s="32" t="n">
        <f aca="false">EDATE(Q1,12)</f>
        <v>50405</v>
      </c>
      <c r="S1" s="32" t="n">
        <f aca="false">EDATE(R1,12)</f>
        <v>50770</v>
      </c>
      <c r="T1" s="32" t="n">
        <f aca="false">EDATE(S1,12)</f>
        <v>51135</v>
      </c>
      <c r="U1" s="32" t="n">
        <f aca="false">EDATE(T1,12)</f>
        <v>51501</v>
      </c>
      <c r="V1" s="32" t="n">
        <f aca="false">EDATE(U1,12)</f>
        <v>51866</v>
      </c>
      <c r="W1" s="32" t="n">
        <f aca="false">EDATE(V1,12)</f>
        <v>52231</v>
      </c>
      <c r="X1" s="32" t="n">
        <f aca="false">EDATE(W1,12)</f>
        <v>52596</v>
      </c>
      <c r="Y1" s="32" t="n">
        <f aca="false">EDATE(X1,12)</f>
        <v>52962</v>
      </c>
      <c r="Z1" s="32" t="n">
        <f aca="false">EDATE(Y1,12)</f>
        <v>53327</v>
      </c>
      <c r="AA1" s="32" t="n">
        <f aca="false">EDATE(Z1,12)</f>
        <v>53692</v>
      </c>
      <c r="AB1" s="32" t="n">
        <f aca="false">EDATE(AA1,12)</f>
        <v>54057</v>
      </c>
      <c r="AC1" s="32" t="n">
        <f aca="false">EDATE(AB1,12)</f>
        <v>54423</v>
      </c>
      <c r="AD1" s="32" t="n">
        <f aca="false">EDATE(AC1,12)</f>
        <v>54788</v>
      </c>
      <c r="AE1" s="32" t="n">
        <f aca="false">EDATE(AD1,12)</f>
        <v>55153</v>
      </c>
      <c r="AF1" s="32" t="n">
        <f aca="false">EDATE(AE1,12)</f>
        <v>55518</v>
      </c>
      <c r="AG1" s="32" t="n">
        <f aca="false">EDATE(AF1,12)</f>
        <v>55884</v>
      </c>
      <c r="AH1" s="32" t="n">
        <f aca="false">EDATE(AG1,12)</f>
        <v>56249</v>
      </c>
      <c r="AI1" s="32" t="n">
        <f aca="false">EDATE(AH1,12)</f>
        <v>56614</v>
      </c>
      <c r="AJ1" s="32" t="n">
        <f aca="false">EDATE(AI1,12)</f>
        <v>56979</v>
      </c>
      <c r="AK1" s="32" t="n">
        <f aca="false">EDATE(AJ1,12)</f>
        <v>57345</v>
      </c>
      <c r="AL1" s="32" t="n">
        <f aca="false">EDATE(AK1,12)</f>
        <v>57710</v>
      </c>
      <c r="AM1" s="32" t="n">
        <f aca="false">EDATE(AL1,12)</f>
        <v>58075</v>
      </c>
      <c r="AN1" s="32" t="n">
        <f aca="false">EDATE(AM1,12)</f>
        <v>58440</v>
      </c>
      <c r="AO1" s="32" t="n">
        <f aca="false">EDATE(AN1,12)</f>
        <v>58806</v>
      </c>
      <c r="AP1" s="32" t="n">
        <f aca="false">EDATE(AO1,12)</f>
        <v>59171</v>
      </c>
      <c r="AQ1" s="32" t="n">
        <f aca="false">EDATE(AP1,12)</f>
        <v>59536</v>
      </c>
      <c r="AR1" s="32" t="n">
        <f aca="false">EDATE(AQ1,12)</f>
        <v>59901</v>
      </c>
      <c r="AS1" s="32" t="n">
        <f aca="false">EDATE(AR1,12)</f>
        <v>60267</v>
      </c>
      <c r="AT1" s="32" t="n">
        <f aca="false">EDATE(AS1,12)</f>
        <v>60632</v>
      </c>
    </row>
    <row r="2" s="79" customFormat="true" ht="17" hidden="false" customHeight="false" outlineLevel="0" collapsed="false">
      <c r="A2" s="31"/>
      <c r="B2" s="31"/>
      <c r="C2" s="31"/>
      <c r="D2" s="34" t="n">
        <f aca="false">D1</f>
        <v>45291</v>
      </c>
      <c r="E2" s="34" t="n">
        <f aca="false">EDATE(D2,12)</f>
        <v>45657</v>
      </c>
      <c r="F2" s="34" t="n">
        <f aca="false">EDATE(E2,12)</f>
        <v>46022</v>
      </c>
      <c r="G2" s="34" t="n">
        <f aca="false">EDATE(F2,12)</f>
        <v>46387</v>
      </c>
      <c r="H2" s="34" t="n">
        <f aca="false">EDATE(G2,12)</f>
        <v>46752</v>
      </c>
      <c r="I2" s="34" t="n">
        <f aca="false">EDATE(H2,12)</f>
        <v>47118</v>
      </c>
      <c r="J2" s="34" t="n">
        <f aca="false">EDATE(I2,12)</f>
        <v>47483</v>
      </c>
      <c r="K2" s="34" t="n">
        <f aca="false">EDATE(J2,12)</f>
        <v>47848</v>
      </c>
      <c r="L2" s="34" t="n">
        <f aca="false">EDATE(K2,12)</f>
        <v>48213</v>
      </c>
      <c r="M2" s="34" t="n">
        <f aca="false">EDATE(L2,12)</f>
        <v>48579</v>
      </c>
      <c r="N2" s="34" t="n">
        <f aca="false">EDATE(M2,12)</f>
        <v>48944</v>
      </c>
      <c r="O2" s="34" t="n">
        <f aca="false">EDATE(N2,12)</f>
        <v>49309</v>
      </c>
      <c r="P2" s="34" t="n">
        <f aca="false">EDATE(O2,12)</f>
        <v>49674</v>
      </c>
      <c r="Q2" s="34" t="n">
        <f aca="false">EDATE(P2,12)</f>
        <v>50040</v>
      </c>
      <c r="R2" s="34" t="n">
        <f aca="false">EDATE(Q2,12)</f>
        <v>50405</v>
      </c>
      <c r="S2" s="34" t="n">
        <f aca="false">EDATE(R2,12)</f>
        <v>50770</v>
      </c>
      <c r="T2" s="34" t="n">
        <f aca="false">EDATE(S2,12)</f>
        <v>51135</v>
      </c>
      <c r="U2" s="34" t="n">
        <f aca="false">EDATE(T2,12)</f>
        <v>51501</v>
      </c>
      <c r="V2" s="34" t="n">
        <f aca="false">EDATE(U2,12)</f>
        <v>51866</v>
      </c>
      <c r="W2" s="34" t="n">
        <f aca="false">EDATE(V2,12)</f>
        <v>52231</v>
      </c>
      <c r="X2" s="34" t="n">
        <f aca="false">EDATE(W2,12)</f>
        <v>52596</v>
      </c>
      <c r="Y2" s="34" t="n">
        <f aca="false">EDATE(X2,12)</f>
        <v>52962</v>
      </c>
      <c r="Z2" s="34" t="n">
        <f aca="false">EDATE(Y2,12)</f>
        <v>53327</v>
      </c>
      <c r="AA2" s="34" t="n">
        <f aca="false">EDATE(Z2,12)</f>
        <v>53692</v>
      </c>
      <c r="AB2" s="34" t="n">
        <f aca="false">EDATE(AA2,12)</f>
        <v>54057</v>
      </c>
      <c r="AC2" s="34" t="n">
        <f aca="false">EDATE(AB2,12)</f>
        <v>54423</v>
      </c>
      <c r="AD2" s="34" t="n">
        <f aca="false">EDATE(AC2,12)</f>
        <v>54788</v>
      </c>
      <c r="AE2" s="34" t="n">
        <f aca="false">EDATE(AD2,12)</f>
        <v>55153</v>
      </c>
      <c r="AF2" s="34" t="n">
        <f aca="false">EDATE(AE2,12)</f>
        <v>55518</v>
      </c>
      <c r="AG2" s="34" t="n">
        <f aca="false">EDATE(AF2,12)</f>
        <v>55884</v>
      </c>
      <c r="AH2" s="34" t="n">
        <f aca="false">EDATE(AG2,12)</f>
        <v>56249</v>
      </c>
      <c r="AI2" s="34" t="n">
        <f aca="false">EDATE(AH2,12)</f>
        <v>56614</v>
      </c>
      <c r="AJ2" s="34" t="n">
        <f aca="false">EDATE(AI2,12)</f>
        <v>56979</v>
      </c>
      <c r="AK2" s="34" t="n">
        <f aca="false">EDATE(AJ2,12)</f>
        <v>57345</v>
      </c>
      <c r="AL2" s="34" t="n">
        <f aca="false">EDATE(AK2,12)</f>
        <v>57710</v>
      </c>
      <c r="AM2" s="34" t="n">
        <f aca="false">EDATE(AL2,12)</f>
        <v>58075</v>
      </c>
      <c r="AN2" s="34" t="n">
        <f aca="false">EDATE(AM2,12)</f>
        <v>58440</v>
      </c>
      <c r="AO2" s="34" t="n">
        <f aca="false">EDATE(AN2,12)</f>
        <v>58806</v>
      </c>
      <c r="AP2" s="34" t="n">
        <f aca="false">EDATE(AO2,12)</f>
        <v>59171</v>
      </c>
      <c r="AQ2" s="34" t="n">
        <f aca="false">EDATE(AP2,12)</f>
        <v>59536</v>
      </c>
      <c r="AR2" s="34" t="n">
        <f aca="false">EDATE(AQ2,12)</f>
        <v>59901</v>
      </c>
      <c r="AS2" s="34" t="n">
        <f aca="false">EDATE(AR2,12)</f>
        <v>60267</v>
      </c>
      <c r="AT2" s="34" t="n">
        <f aca="false">EDATE(AS2,12)</f>
        <v>60632</v>
      </c>
    </row>
    <row r="3" s="82" customFormat="true" ht="17" hidden="false" customHeight="false" outlineLevel="0" collapsed="false">
      <c r="A3" s="35" t="s">
        <v>27</v>
      </c>
      <c r="B3" s="80" t="s">
        <v>28</v>
      </c>
      <c r="C3" s="81"/>
      <c r="D3" s="38" t="n">
        <f aca="false">IF(DATEDIF($C$3,D$1+1,"Y")&gt;85,0,DATEDIF($C$3,D$1+1,"Y"))</f>
        <v>0</v>
      </c>
      <c r="E3" s="38" t="n">
        <f aca="false">IF(DATEDIF($C$3,E$1+1,"Y")&gt;85,0,DATEDIF($C$3,E$1+1,"Y"))</f>
        <v>0</v>
      </c>
      <c r="F3" s="38" t="n">
        <f aca="false">IF(DATEDIF($C$3,F$1+1,"Y")&gt;85,0,DATEDIF($C$3,F$1+1,"Y"))</f>
        <v>0</v>
      </c>
      <c r="G3" s="38" t="n">
        <f aca="false">IF(DATEDIF($C$3,G$1+1,"Y")&gt;85,0,DATEDIF($C$3,G$1+1,"Y"))</f>
        <v>0</v>
      </c>
      <c r="H3" s="38" t="n">
        <f aca="false">IF(DATEDIF($C$3,H$1+1,"Y")&gt;85,0,DATEDIF($C$3,H$1+1,"Y"))</f>
        <v>0</v>
      </c>
      <c r="I3" s="38" t="n">
        <f aca="false">IF(DATEDIF($C$3,I$1+1,"Y")&gt;85,0,DATEDIF($C$3,I$1+1,"Y"))</f>
        <v>0</v>
      </c>
      <c r="J3" s="38" t="n">
        <f aca="false">IF(DATEDIF($C$3,J$1+1,"Y")&gt;85,0,DATEDIF($C$3,J$1+1,"Y"))</f>
        <v>0</v>
      </c>
      <c r="K3" s="38" t="n">
        <f aca="false">IF(DATEDIF($C$3,K$1+1,"Y")&gt;85,0,DATEDIF($C$3,K$1+1,"Y"))</f>
        <v>0</v>
      </c>
      <c r="L3" s="38" t="n">
        <f aca="false">IF(DATEDIF($C$3,L$1+1,"Y")&gt;85,0,DATEDIF($C$3,L$1+1,"Y"))</f>
        <v>0</v>
      </c>
      <c r="M3" s="38" t="n">
        <f aca="false">IF(DATEDIF($C$3,M$1+1,"Y")&gt;85,0,DATEDIF($C$3,M$1+1,"Y"))</f>
        <v>0</v>
      </c>
      <c r="N3" s="38" t="n">
        <f aca="false">IF(DATEDIF($C$3,N$1+1,"Y")&gt;85,0,DATEDIF($C$3,N$1+1,"Y"))</f>
        <v>0</v>
      </c>
      <c r="O3" s="38" t="n">
        <f aca="false">IF(DATEDIF($C$3,O$1+1,"Y")&gt;85,0,DATEDIF($C$3,O$1+1,"Y"))</f>
        <v>0</v>
      </c>
      <c r="P3" s="38" t="n">
        <f aca="false">IF(DATEDIF($C$3,P$1+1,"Y")&gt;85,0,DATEDIF($C$3,P$1+1,"Y"))</f>
        <v>0</v>
      </c>
      <c r="Q3" s="38" t="n">
        <f aca="false">IF(DATEDIF($C$3,Q$1+1,"Y")&gt;85,0,DATEDIF($C$3,Q$1+1,"Y"))</f>
        <v>0</v>
      </c>
      <c r="R3" s="38" t="n">
        <f aca="false">IF(DATEDIF($C$3,R$1+1,"Y")&gt;85,0,DATEDIF($C$3,R$1+1,"Y"))</f>
        <v>0</v>
      </c>
      <c r="S3" s="38" t="n">
        <f aca="false">IF(DATEDIF($C$3,S$1+1,"Y")&gt;85,0,DATEDIF($C$3,S$1+1,"Y"))</f>
        <v>0</v>
      </c>
      <c r="T3" s="38" t="n">
        <f aca="false">IF(DATEDIF($C$3,T$1+1,"Y")&gt;85,0,DATEDIF($C$3,T$1+1,"Y"))</f>
        <v>0</v>
      </c>
      <c r="U3" s="38" t="n">
        <f aca="false">IF(DATEDIF($C$3,U$1+1,"Y")&gt;85,0,DATEDIF($C$3,U$1+1,"Y"))</f>
        <v>0</v>
      </c>
      <c r="V3" s="38" t="n">
        <f aca="false">IF(DATEDIF($C$3,V$1+1,"Y")&gt;85,0,DATEDIF($C$3,V$1+1,"Y"))</f>
        <v>0</v>
      </c>
      <c r="W3" s="38" t="n">
        <f aca="false">IF(DATEDIF($C$3,W$1+1,"Y")&gt;85,0,DATEDIF($C$3,W$1+1,"Y"))</f>
        <v>0</v>
      </c>
      <c r="X3" s="38" t="n">
        <f aca="false">IF(DATEDIF($C$3,X$1+1,"Y")&gt;85,0,DATEDIF($C$3,X$1+1,"Y"))</f>
        <v>0</v>
      </c>
      <c r="Y3" s="38" t="n">
        <f aca="false">IF(DATEDIF($C$3,Y$1+1,"Y")&gt;85,0,DATEDIF($C$3,Y$1+1,"Y"))</f>
        <v>0</v>
      </c>
      <c r="Z3" s="38" t="n">
        <f aca="false">IF(DATEDIF($C$3,Z$1+1,"Y")&gt;85,0,DATEDIF($C$3,Z$1+1,"Y"))</f>
        <v>0</v>
      </c>
      <c r="AA3" s="38" t="n">
        <f aca="false">IF(DATEDIF($C$3,AA$1+1,"Y")&gt;85,0,DATEDIF($C$3,AA$1+1,"Y"))</f>
        <v>0</v>
      </c>
      <c r="AB3" s="38" t="n">
        <f aca="false">IF(DATEDIF($C$3,AB$1+1,"Y")&gt;85,0,DATEDIF($C$3,AB$1+1,"Y"))</f>
        <v>0</v>
      </c>
      <c r="AC3" s="38" t="n">
        <f aca="false">IF(DATEDIF($C$3,AC$1+1,"Y")&gt;85,0,DATEDIF($C$3,AC$1+1,"Y"))</f>
        <v>0</v>
      </c>
      <c r="AD3" s="38" t="n">
        <f aca="false">IF(DATEDIF($C$3,AD$1+1,"Y")&gt;85,0,DATEDIF($C$3,AD$1+1,"Y"))</f>
        <v>0</v>
      </c>
      <c r="AE3" s="38" t="n">
        <f aca="false">IF(DATEDIF($C$3,AE$1+1,"Y")&gt;85,0,DATEDIF($C$3,AE$1+1,"Y"))</f>
        <v>0</v>
      </c>
      <c r="AF3" s="38" t="n">
        <f aca="false">IF(DATEDIF($C$3,AF$1+1,"Y")&gt;85,0,DATEDIF($C$3,AF$1+1,"Y"))</f>
        <v>0</v>
      </c>
      <c r="AG3" s="38" t="n">
        <f aca="false">IF(DATEDIF($C$3,AG$1+1,"Y")&gt;85,0,DATEDIF($C$3,AG$1+1,"Y"))</f>
        <v>0</v>
      </c>
      <c r="AH3" s="38" t="n">
        <f aca="false">IF(DATEDIF($C$3,AH$1+1,"Y")&gt;85,0,DATEDIF($C$3,AH$1+1,"Y"))</f>
        <v>0</v>
      </c>
      <c r="AI3" s="38" t="n">
        <f aca="false">IF(DATEDIF($C$3,AI$1+1,"Y")&gt;85,0,DATEDIF($C$3,AI$1+1,"Y"))</f>
        <v>0</v>
      </c>
      <c r="AJ3" s="38" t="n">
        <f aca="false">IF(DATEDIF($C$3,AJ$1+1,"Y")&gt;85,0,DATEDIF($C$3,AJ$1+1,"Y"))</f>
        <v>0</v>
      </c>
      <c r="AK3" s="38" t="n">
        <f aca="false">IF(DATEDIF($C$3,AK$1+1,"Y")&gt;85,0,DATEDIF($C$3,AK$1+1,"Y"))</f>
        <v>0</v>
      </c>
      <c r="AL3" s="38" t="n">
        <f aca="false">IF(DATEDIF($C$3,AL$1+1,"Y")&gt;85,0,DATEDIF($C$3,AL$1+1,"Y"))</f>
        <v>0</v>
      </c>
      <c r="AM3" s="38" t="n">
        <f aca="false">IF(DATEDIF($C$3,AM$1+1,"Y")&gt;85,0,DATEDIF($C$3,AM$1+1,"Y"))</f>
        <v>0</v>
      </c>
      <c r="AN3" s="38" t="n">
        <f aca="false">IF(DATEDIF($C$3,AN$1+1,"Y")&gt;85,0,DATEDIF($C$3,AN$1+1,"Y"))</f>
        <v>0</v>
      </c>
      <c r="AO3" s="38" t="n">
        <f aca="false">IF(DATEDIF($C$3,AO$1+1,"Y")&gt;85,0,DATEDIF($C$3,AO$1+1,"Y"))</f>
        <v>0</v>
      </c>
      <c r="AP3" s="38" t="n">
        <f aca="false">IF(DATEDIF($C$3,AP$1+1,"Y")&gt;85,0,DATEDIF($C$3,AP$1+1,"Y"))</f>
        <v>0</v>
      </c>
      <c r="AQ3" s="38" t="n">
        <f aca="false">IF(DATEDIF($C$3,AQ$1+1,"Y")&gt;85,0,DATEDIF($C$3,AQ$1+1,"Y"))</f>
        <v>0</v>
      </c>
      <c r="AR3" s="38" t="n">
        <f aca="false">IF(DATEDIF($C$3,AR$1+1,"Y")&gt;85,0,DATEDIF($C$3,AR$1+1,"Y"))</f>
        <v>0</v>
      </c>
      <c r="AS3" s="38" t="n">
        <f aca="false">IF(DATEDIF($C$3,AS$1+1,"Y")&gt;85,0,DATEDIF($C$3,AS$1+1,"Y"))</f>
        <v>0</v>
      </c>
      <c r="AT3" s="38" t="n">
        <f aca="false">IF(DATEDIF($C$3,AT$1+1,"Y")&gt;85,0,DATEDIF($C$3,AT$1+1,"Y"))</f>
        <v>0</v>
      </c>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row>
    <row r="4" s="82" customFormat="true" ht="17" hidden="false" customHeight="false" outlineLevel="0" collapsed="false">
      <c r="A4" s="35"/>
      <c r="B4" s="80" t="s">
        <v>30</v>
      </c>
      <c r="C4" s="81"/>
      <c r="D4" s="38" t="n">
        <f aca="false">IF(DATEDIF($C$4,D$1+1,"Y")&gt;90,0,DATEDIF($C$4,D$1+1,"Y"))</f>
        <v>0</v>
      </c>
      <c r="E4" s="38" t="n">
        <f aca="false">IF(DATEDIF($C$4,E$1+1,"Y")&gt;90,0,DATEDIF($C$4,E$1+1,"Y"))</f>
        <v>0</v>
      </c>
      <c r="F4" s="38" t="n">
        <f aca="false">IF(DATEDIF($C$4,F$1+1,"Y")&gt;90,0,DATEDIF($C$4,F$1+1,"Y"))</f>
        <v>0</v>
      </c>
      <c r="G4" s="38" t="n">
        <f aca="false">IF(DATEDIF($C$4,G$1+1,"Y")&gt;90,0,DATEDIF($C$4,G$1+1,"Y"))</f>
        <v>0</v>
      </c>
      <c r="H4" s="38" t="n">
        <f aca="false">IF(DATEDIF($C$4,H$1+1,"Y")&gt;90,0,DATEDIF($C$4,H$1+1,"Y"))</f>
        <v>0</v>
      </c>
      <c r="I4" s="38" t="n">
        <f aca="false">IF(DATEDIF($C$4,I$1+1,"Y")&gt;90,0,DATEDIF($C$4,I$1+1,"Y"))</f>
        <v>0</v>
      </c>
      <c r="J4" s="38" t="n">
        <f aca="false">IF(DATEDIF($C$4,J$1+1,"Y")&gt;90,0,DATEDIF($C$4,J$1+1,"Y"))</f>
        <v>0</v>
      </c>
      <c r="K4" s="38" t="n">
        <f aca="false">IF(DATEDIF($C$4,K$1+1,"Y")&gt;90,0,DATEDIF($C$4,K$1+1,"Y"))</f>
        <v>0</v>
      </c>
      <c r="L4" s="38" t="n">
        <f aca="false">IF(DATEDIF($C$4,L$1+1,"Y")&gt;90,0,DATEDIF($C$4,L$1+1,"Y"))</f>
        <v>0</v>
      </c>
      <c r="M4" s="38" t="n">
        <f aca="false">IF(DATEDIF($C$4,M$1+1,"Y")&gt;90,0,DATEDIF($C$4,M$1+1,"Y"))</f>
        <v>0</v>
      </c>
      <c r="N4" s="38" t="n">
        <f aca="false">IF(DATEDIF($C$4,N$1+1,"Y")&gt;90,0,DATEDIF($C$4,N$1+1,"Y"))</f>
        <v>0</v>
      </c>
      <c r="O4" s="38" t="n">
        <f aca="false">IF(DATEDIF($C$4,O$1+1,"Y")&gt;90,0,DATEDIF($C$4,O$1+1,"Y"))</f>
        <v>0</v>
      </c>
      <c r="P4" s="38" t="n">
        <f aca="false">IF(DATEDIF($C$4,P$1+1,"Y")&gt;90,0,DATEDIF($C$4,P$1+1,"Y"))</f>
        <v>0</v>
      </c>
      <c r="Q4" s="38" t="n">
        <f aca="false">IF(DATEDIF($C$4,Q$1+1,"Y")&gt;90,0,DATEDIF($C$4,Q$1+1,"Y"))</f>
        <v>0</v>
      </c>
      <c r="R4" s="38" t="n">
        <f aca="false">IF(DATEDIF($C$4,R$1+1,"Y")&gt;90,0,DATEDIF($C$4,R$1+1,"Y"))</f>
        <v>0</v>
      </c>
      <c r="S4" s="38" t="n">
        <f aca="false">IF(DATEDIF($C$4,S$1+1,"Y")&gt;90,0,DATEDIF($C$4,S$1+1,"Y"))</f>
        <v>0</v>
      </c>
      <c r="T4" s="38" t="n">
        <f aca="false">IF(DATEDIF($C$4,T$1+1,"Y")&gt;90,0,DATEDIF($C$4,T$1+1,"Y"))</f>
        <v>0</v>
      </c>
      <c r="U4" s="38" t="n">
        <f aca="false">IF(DATEDIF($C$4,U$1+1,"Y")&gt;90,0,DATEDIF($C$4,U$1+1,"Y"))</f>
        <v>0</v>
      </c>
      <c r="V4" s="38" t="n">
        <f aca="false">IF(DATEDIF($C$4,V$1+1,"Y")&gt;90,0,DATEDIF($C$4,V$1+1,"Y"))</f>
        <v>0</v>
      </c>
      <c r="W4" s="38" t="n">
        <f aca="false">IF(DATEDIF($C$4,W$1+1,"Y")&gt;90,0,DATEDIF($C$4,W$1+1,"Y"))</f>
        <v>0</v>
      </c>
      <c r="X4" s="38" t="n">
        <f aca="false">IF(DATEDIF($C$4,X$1+1,"Y")&gt;90,0,DATEDIF($C$4,X$1+1,"Y"))</f>
        <v>0</v>
      </c>
      <c r="Y4" s="38" t="n">
        <f aca="false">IF(DATEDIF($C$4,Y$1+1,"Y")&gt;90,0,DATEDIF($C$4,Y$1+1,"Y"))</f>
        <v>0</v>
      </c>
      <c r="Z4" s="38" t="n">
        <f aca="false">IF(DATEDIF($C$4,Z$1+1,"Y")&gt;90,0,DATEDIF($C$4,Z$1+1,"Y"))</f>
        <v>0</v>
      </c>
      <c r="AA4" s="38" t="n">
        <f aca="false">IF(DATEDIF($C$4,AA$1+1,"Y")&gt;90,0,DATEDIF($C$4,AA$1+1,"Y"))</f>
        <v>0</v>
      </c>
      <c r="AB4" s="38" t="n">
        <f aca="false">IF(DATEDIF($C$4,AB$1+1,"Y")&gt;90,0,DATEDIF($C$4,AB$1+1,"Y"))</f>
        <v>0</v>
      </c>
      <c r="AC4" s="38" t="n">
        <f aca="false">IF(DATEDIF($C$4,AC$1+1,"Y")&gt;90,0,DATEDIF($C$4,AC$1+1,"Y"))</f>
        <v>0</v>
      </c>
      <c r="AD4" s="38" t="n">
        <f aca="false">IF(DATEDIF($C$4,AD$1+1,"Y")&gt;90,0,DATEDIF($C$4,AD$1+1,"Y"))</f>
        <v>0</v>
      </c>
      <c r="AE4" s="38" t="n">
        <f aca="false">IF(DATEDIF($C$4,AE$1+1,"Y")&gt;90,0,DATEDIF($C$4,AE$1+1,"Y"))</f>
        <v>0</v>
      </c>
      <c r="AF4" s="38" t="n">
        <f aca="false">IF(DATEDIF($C$4,AF$1+1,"Y")&gt;90,0,DATEDIF($C$4,AF$1+1,"Y"))</f>
        <v>0</v>
      </c>
      <c r="AG4" s="38" t="n">
        <f aca="false">IF(DATEDIF($C$4,AG$1+1,"Y")&gt;90,0,DATEDIF($C$4,AG$1+1,"Y"))</f>
        <v>0</v>
      </c>
      <c r="AH4" s="38" t="n">
        <f aca="false">IF(DATEDIF($C$4,AH$1+1,"Y")&gt;90,0,DATEDIF($C$4,AH$1+1,"Y"))</f>
        <v>0</v>
      </c>
      <c r="AI4" s="38" t="n">
        <f aca="false">IF(DATEDIF($C$4,AI$1+1,"Y")&gt;90,0,DATEDIF($C$4,AI$1+1,"Y"))</f>
        <v>0</v>
      </c>
      <c r="AJ4" s="38" t="n">
        <f aca="false">IF(DATEDIF($C$4,AJ$1+1,"Y")&gt;90,0,DATEDIF($C$4,AJ$1+1,"Y"))</f>
        <v>0</v>
      </c>
      <c r="AK4" s="38" t="n">
        <f aca="false">IF(DATEDIF($C$4,AK$1+1,"Y")&gt;90,0,DATEDIF($C$4,AK$1+1,"Y"))</f>
        <v>0</v>
      </c>
      <c r="AL4" s="38" t="n">
        <f aca="false">IF(DATEDIF($C$4,AL$1+1,"Y")&gt;90,0,DATEDIF($C$4,AL$1+1,"Y"))</f>
        <v>0</v>
      </c>
      <c r="AM4" s="38" t="n">
        <f aca="false">IF(DATEDIF($C$4,AM$1+1,"Y")&gt;90,0,DATEDIF($C$4,AM$1+1,"Y"))</f>
        <v>0</v>
      </c>
      <c r="AN4" s="38" t="n">
        <f aca="false">IF(DATEDIF($C$4,AN$1+1,"Y")&gt;90,0,DATEDIF($C$4,AN$1+1,"Y"))</f>
        <v>0</v>
      </c>
      <c r="AO4" s="38" t="n">
        <f aca="false">IF(DATEDIF($C$4,AO$1+1,"Y")&gt;90,0,DATEDIF($C$4,AO$1+1,"Y"))</f>
        <v>0</v>
      </c>
      <c r="AP4" s="38" t="n">
        <f aca="false">IF(DATEDIF($C$4,AP$1+1,"Y")&gt;90,0,DATEDIF($C$4,AP$1+1,"Y"))</f>
        <v>0</v>
      </c>
      <c r="AQ4" s="38" t="n">
        <f aca="false">IF(DATEDIF($C$4,AQ$1+1,"Y")&gt;90,0,DATEDIF($C$4,AQ$1+1,"Y"))</f>
        <v>0</v>
      </c>
      <c r="AR4" s="38" t="n">
        <f aca="false">IF(DATEDIF($C$4,AR$1+1,"Y")&gt;90,0,DATEDIF($C$4,AR$1+1,"Y"))</f>
        <v>0</v>
      </c>
      <c r="AS4" s="38" t="n">
        <f aca="false">IF(DATEDIF($C$4,AS$1+1,"Y")&gt;90,0,DATEDIF($C$4,AS$1+1,"Y"))</f>
        <v>0</v>
      </c>
      <c r="AT4" s="38" t="n">
        <f aca="false">IF(DATEDIF($C$4,AT$1+1,"Y")&gt;90,0,DATEDIF($C$4,AT$1+1,"Y"))</f>
        <v>0</v>
      </c>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row>
    <row r="5" s="85" customFormat="true" ht="17" hidden="false" customHeight="false" outlineLevel="0" collapsed="false">
      <c r="A5" s="35"/>
      <c r="B5" s="83"/>
      <c r="C5" s="81"/>
      <c r="D5" s="84"/>
      <c r="E5" s="40" t="str">
        <f aca="false">IF($D$5=0,"",D5+1)</f>
        <v/>
      </c>
      <c r="F5" s="40" t="str">
        <f aca="false">IF($D$5=0,"",E5+1)</f>
        <v/>
      </c>
      <c r="G5" s="40" t="str">
        <f aca="false">IF($D$5=0,"",F5+1)</f>
        <v/>
      </c>
      <c r="H5" s="40" t="str">
        <f aca="false">IF($D$5=0,"",G5+1)</f>
        <v/>
      </c>
      <c r="I5" s="40" t="str">
        <f aca="false">IF($D$5=0,"",H5+1)</f>
        <v/>
      </c>
      <c r="J5" s="40" t="str">
        <f aca="false">IF($D$5=0,"",I5+1)</f>
        <v/>
      </c>
      <c r="K5" s="40" t="str">
        <f aca="false">IF($D$5=0,"",J5+1)</f>
        <v/>
      </c>
      <c r="L5" s="40" t="str">
        <f aca="false">IF($D$5=0,"",K5+1)</f>
        <v/>
      </c>
      <c r="M5" s="40" t="str">
        <f aca="false">IF($D$5=0,"",L5+1)</f>
        <v/>
      </c>
      <c r="N5" s="40" t="str">
        <f aca="false">IF($D$5=0,"",M5+1)</f>
        <v/>
      </c>
      <c r="O5" s="40" t="str">
        <f aca="false">IF($D$5=0,"",N5+1)</f>
        <v/>
      </c>
      <c r="P5" s="40" t="str">
        <f aca="false">IF($D$5=0,"",O5+1)</f>
        <v/>
      </c>
      <c r="Q5" s="40" t="str">
        <f aca="false">IF($D$5=0,"",P5+1)</f>
        <v/>
      </c>
      <c r="R5" s="40" t="str">
        <f aca="false">IF($D$5=0,"",Q5+1)</f>
        <v/>
      </c>
      <c r="S5" s="40" t="str">
        <f aca="false">IF($D$5=0,"",R5+1)</f>
        <v/>
      </c>
      <c r="T5" s="40" t="str">
        <f aca="false">IF($D$5=0,"",S5+1)</f>
        <v/>
      </c>
      <c r="U5" s="40" t="str">
        <f aca="false">IF($D$5=0,"",T5+1)</f>
        <v/>
      </c>
      <c r="V5" s="40" t="str">
        <f aca="false">IF($D$5=0,"",U5+1)</f>
        <v/>
      </c>
      <c r="W5" s="40" t="str">
        <f aca="false">IF($D$5=0,"",V5+1)</f>
        <v/>
      </c>
      <c r="X5" s="40" t="str">
        <f aca="false">IF($D$5=0,"",W5+1)</f>
        <v/>
      </c>
      <c r="Y5" s="40" t="str">
        <f aca="false">IF($D$5=0,"",X5+1)</f>
        <v/>
      </c>
      <c r="Z5" s="40" t="str">
        <f aca="false">IF($D$5=0,"",Y5+1)</f>
        <v/>
      </c>
      <c r="AA5" s="40" t="str">
        <f aca="false">IF($D$5=0,"",Z5+1)</f>
        <v/>
      </c>
      <c r="AB5" s="40" t="str">
        <f aca="false">IF($D$5=0,"",AA5+1)</f>
        <v/>
      </c>
      <c r="AC5" s="40" t="str">
        <f aca="false">IF($D$5=0,"",AB5+1)</f>
        <v/>
      </c>
      <c r="AD5" s="40" t="str">
        <f aca="false">IF($D$5=0,"",AC5+1)</f>
        <v/>
      </c>
      <c r="AE5" s="40" t="str">
        <f aca="false">IF($D$5=0,"",AD5+1)</f>
        <v/>
      </c>
      <c r="AF5" s="40" t="str">
        <f aca="false">IF($D$5=0,"",AE5+1)</f>
        <v/>
      </c>
      <c r="AG5" s="40" t="str">
        <f aca="false">IF($D$5=0,"",AF5+1)</f>
        <v/>
      </c>
      <c r="AH5" s="40" t="str">
        <f aca="false">IF($D$5=0,"",AG5+1)</f>
        <v/>
      </c>
      <c r="AI5" s="40" t="str">
        <f aca="false">IF($D$5=0,"",AH5+1)</f>
        <v/>
      </c>
      <c r="AJ5" s="40" t="str">
        <f aca="false">IF($D$5=0,"",AI5+1)</f>
        <v/>
      </c>
      <c r="AK5" s="40" t="str">
        <f aca="false">IF($D$5=0,"",AJ5+1)</f>
        <v/>
      </c>
      <c r="AL5" s="40" t="str">
        <f aca="false">IF($D$5=0,"",AK5+1)</f>
        <v/>
      </c>
      <c r="AM5" s="40" t="str">
        <f aca="false">IF($D$5=0,"",AL5+1)</f>
        <v/>
      </c>
      <c r="AN5" s="40" t="str">
        <f aca="false">IF($D$5=0,"",AM5+1)</f>
        <v/>
      </c>
      <c r="AO5" s="40" t="str">
        <f aca="false">IF($D$5=0,"",AN5+1)</f>
        <v/>
      </c>
      <c r="AP5" s="40" t="str">
        <f aca="false">IF($D$5=0,"",AO5+1)</f>
        <v/>
      </c>
      <c r="AQ5" s="40" t="str">
        <f aca="false">IF($D$5=0,"",AP5+1)</f>
        <v/>
      </c>
      <c r="AR5" s="40" t="str">
        <f aca="false">IF($D$5=0,"",AQ5+1)</f>
        <v/>
      </c>
      <c r="AS5" s="40" t="str">
        <f aca="false">IF($D$5=0,"",AR5+1)</f>
        <v/>
      </c>
      <c r="AT5" s="40" t="str">
        <f aca="false">IF($D$5=0,"",AS5+1)</f>
        <v/>
      </c>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row>
    <row r="6" s="89" customFormat="true" ht="17" hidden="false" customHeight="false" outlineLevel="0" collapsed="false">
      <c r="A6" s="44" t="s">
        <v>42</v>
      </c>
      <c r="B6" s="86" t="s">
        <v>43</v>
      </c>
      <c r="C6" s="86"/>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row>
    <row r="7" s="89" customFormat="true" ht="17" hidden="false" customHeight="true" outlineLevel="0" collapsed="false">
      <c r="A7" s="44"/>
      <c r="B7" s="86" t="s">
        <v>14</v>
      </c>
      <c r="C7" s="86"/>
      <c r="D7" s="87"/>
      <c r="E7" s="90" t="n">
        <f aca="false">'退職金（税金）'!$B$14</f>
        <v>0</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row>
    <row r="8" s="88" customFormat="true" ht="17" hidden="false" customHeight="false" outlineLevel="0" collapsed="false">
      <c r="A8" s="44"/>
      <c r="B8" s="86" t="s">
        <v>45</v>
      </c>
      <c r="C8" s="86"/>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88" customFormat="true" ht="17" hidden="false" customHeight="false" outlineLevel="0" collapsed="false">
      <c r="A9" s="44"/>
      <c r="B9" s="86" t="s">
        <v>47</v>
      </c>
      <c r="C9" s="86"/>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88" customFormat="true" ht="17" hidden="false" customHeight="true" outlineLevel="0" collapsed="false">
      <c r="A10" s="44"/>
      <c r="B10" s="86" t="s">
        <v>48</v>
      </c>
      <c r="C10" s="86"/>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88" customFormat="true" ht="17" hidden="false" customHeight="false" outlineLevel="0" collapsed="false">
      <c r="A11" s="44"/>
      <c r="B11" s="86" t="s">
        <v>49</v>
      </c>
      <c r="C11" s="86"/>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88" customFormat="true" ht="17" hidden="false" customHeight="false" outlineLevel="0" collapsed="false">
      <c r="A12" s="44"/>
      <c r="B12" s="86" t="s">
        <v>50</v>
      </c>
      <c r="C12" s="86"/>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89" customFormat="true" ht="17" hidden="false" customHeight="true" outlineLevel="0" collapsed="false">
      <c r="A13" s="44"/>
      <c r="B13" s="86" t="s">
        <v>51</v>
      </c>
      <c r="C13" s="86"/>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row>
    <row r="14" s="89" customFormat="true" ht="17" hidden="false" customHeight="false" outlineLevel="0" collapsed="false">
      <c r="A14" s="44"/>
      <c r="B14" s="86" t="s">
        <v>52</v>
      </c>
      <c r="C14" s="86"/>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row>
    <row r="15" s="89" customFormat="true" ht="17" hidden="false" customHeight="false" outlineLevel="0" collapsed="false">
      <c r="A15" s="44"/>
      <c r="B15" s="86" t="s">
        <v>53</v>
      </c>
      <c r="C15" s="86"/>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row>
    <row r="16" s="93" customFormat="true" ht="17" hidden="false" customHeight="false" outlineLevel="0" collapsed="false">
      <c r="A16" s="91" t="s">
        <v>135</v>
      </c>
      <c r="B16" s="91"/>
      <c r="C16" s="91"/>
      <c r="D16" s="92" t="n">
        <f aca="false">SUM(D6:D15)</f>
        <v>0</v>
      </c>
      <c r="E16" s="92" t="n">
        <f aca="false">SUM(E6:E15)</f>
        <v>0</v>
      </c>
      <c r="F16" s="92" t="n">
        <f aca="false">SUM(F6:F15)</f>
        <v>0</v>
      </c>
      <c r="G16" s="92" t="n">
        <f aca="false">SUM(G6:G15)</f>
        <v>0</v>
      </c>
      <c r="H16" s="92" t="n">
        <f aca="false">SUM(H6:H15)</f>
        <v>0</v>
      </c>
      <c r="I16" s="92" t="n">
        <f aca="false">SUM(I6:I15)</f>
        <v>0</v>
      </c>
      <c r="J16" s="92" t="n">
        <f aca="false">SUM(J6:J15)</f>
        <v>0</v>
      </c>
      <c r="K16" s="92" t="n">
        <f aca="false">SUM(K6:K15)</f>
        <v>0</v>
      </c>
      <c r="L16" s="92" t="n">
        <f aca="false">SUM(L6:L15)</f>
        <v>0</v>
      </c>
      <c r="M16" s="92" t="n">
        <f aca="false">SUM(M6:M15)</f>
        <v>0</v>
      </c>
      <c r="N16" s="92" t="n">
        <f aca="false">SUM(N6:N15)</f>
        <v>0</v>
      </c>
      <c r="O16" s="92" t="n">
        <f aca="false">SUM(O6:O15)</f>
        <v>0</v>
      </c>
      <c r="P16" s="92" t="n">
        <f aca="false">SUM(P6:P15)</f>
        <v>0</v>
      </c>
      <c r="Q16" s="92" t="n">
        <f aca="false">SUM(Q6:Q15)</f>
        <v>0</v>
      </c>
      <c r="R16" s="92" t="n">
        <f aca="false">SUM(R6:R15)</f>
        <v>0</v>
      </c>
      <c r="S16" s="92" t="n">
        <f aca="false">SUM(S6:S15)</f>
        <v>0</v>
      </c>
      <c r="T16" s="92" t="n">
        <f aca="false">SUM(T6:T15)</f>
        <v>0</v>
      </c>
      <c r="U16" s="92" t="n">
        <f aca="false">SUM(U6:U15)</f>
        <v>0</v>
      </c>
      <c r="V16" s="92" t="n">
        <f aca="false">SUM(V6:V15)</f>
        <v>0</v>
      </c>
      <c r="W16" s="92" t="n">
        <f aca="false">SUM(W6:W15)</f>
        <v>0</v>
      </c>
      <c r="X16" s="92" t="n">
        <f aca="false">SUM(X6:X15)</f>
        <v>0</v>
      </c>
      <c r="Y16" s="92" t="n">
        <f aca="false">SUM(Y6:Y15)</f>
        <v>0</v>
      </c>
      <c r="Z16" s="92" t="n">
        <f aca="false">SUM(Z6:Z15)</f>
        <v>0</v>
      </c>
      <c r="AA16" s="92" t="n">
        <f aca="false">SUM(AA6:AA15)</f>
        <v>0</v>
      </c>
      <c r="AB16" s="92" t="n">
        <f aca="false">SUM(AB6:AB15)</f>
        <v>0</v>
      </c>
      <c r="AC16" s="92" t="n">
        <f aca="false">SUM(AC6:AC15)</f>
        <v>0</v>
      </c>
      <c r="AD16" s="92" t="n">
        <f aca="false">SUM(AD6:AD15)</f>
        <v>0</v>
      </c>
      <c r="AE16" s="92" t="n">
        <f aca="false">SUM(AE6:AE15)</f>
        <v>0</v>
      </c>
      <c r="AF16" s="92" t="n">
        <f aca="false">SUM(AF6:AF15)</f>
        <v>0</v>
      </c>
      <c r="AG16" s="92" t="n">
        <f aca="false">SUM(AG6:AG15)</f>
        <v>0</v>
      </c>
      <c r="AH16" s="92" t="n">
        <f aca="false">SUM(AH6:AH15)</f>
        <v>0</v>
      </c>
      <c r="AI16" s="92" t="n">
        <f aca="false">SUM(AI6:AI15)</f>
        <v>0</v>
      </c>
      <c r="AJ16" s="92" t="n">
        <f aca="false">SUM(AJ6:AJ15)</f>
        <v>0</v>
      </c>
      <c r="AK16" s="92" t="n">
        <f aca="false">SUM(AK6:AK15)</f>
        <v>0</v>
      </c>
      <c r="AL16" s="92" t="n">
        <f aca="false">SUM(AL6:AL15)</f>
        <v>0</v>
      </c>
      <c r="AM16" s="92" t="n">
        <f aca="false">SUM(AM6:AM15)</f>
        <v>0</v>
      </c>
      <c r="AN16" s="92" t="n">
        <f aca="false">SUM(AN6:AN15)</f>
        <v>0</v>
      </c>
      <c r="AO16" s="92" t="n">
        <f aca="false">SUM(AO6:AO15)</f>
        <v>0</v>
      </c>
      <c r="AP16" s="92" t="n">
        <f aca="false">SUM(AP6:AP15)</f>
        <v>0</v>
      </c>
      <c r="AQ16" s="92" t="n">
        <f aca="false">SUM(AQ6:AQ15)</f>
        <v>0</v>
      </c>
      <c r="AR16" s="92" t="n">
        <f aca="false">SUM(AR6:AR15)</f>
        <v>0</v>
      </c>
      <c r="AS16" s="92" t="n">
        <f aca="false">SUM(AS6:AS15)</f>
        <v>0</v>
      </c>
      <c r="AT16" s="92" t="n">
        <f aca="false">SUM(AT6:AT15)</f>
        <v>0</v>
      </c>
    </row>
    <row r="17" s="98" customFormat="true" ht="17" hidden="false" customHeight="false" outlineLevel="0" collapsed="false">
      <c r="A17" s="94" t="s">
        <v>57</v>
      </c>
      <c r="B17" s="95" t="s">
        <v>58</v>
      </c>
      <c r="C17" s="95"/>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row>
    <row r="18" s="98" customFormat="true" ht="17" hidden="false" customHeight="false" outlineLevel="0" collapsed="false">
      <c r="A18" s="94"/>
      <c r="B18" s="95" t="s">
        <v>59</v>
      </c>
      <c r="C18" s="95"/>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row>
    <row r="19" s="97" customFormat="true" ht="17" hidden="false" customHeight="false" outlineLevel="0" collapsed="false">
      <c r="A19" s="94"/>
      <c r="B19" s="95" t="s">
        <v>60</v>
      </c>
      <c r="C19" s="95"/>
      <c r="D19" s="96"/>
      <c r="E19" s="96"/>
      <c r="F19" s="50" t="str">
        <f aca="false">健康保険!$E$50</f>
        <v/>
      </c>
      <c r="G19" s="50" t="str">
        <f aca="false">健康保険!$F$50</f>
        <v/>
      </c>
      <c r="H19" s="50" t="str">
        <f aca="false">健康保険!$G$50</f>
        <v/>
      </c>
      <c r="I19" s="50" t="str">
        <f aca="false">健康保険!$H$50</f>
        <v/>
      </c>
      <c r="J19" s="50" t="str">
        <f aca="false">健康保険!$I$50</f>
        <v/>
      </c>
      <c r="K19" s="50" t="str">
        <f aca="false">健康保険!$J$50</f>
        <v/>
      </c>
      <c r="L19" s="50" t="str">
        <f aca="false">健康保険!$K$50</f>
        <v/>
      </c>
      <c r="M19" s="50" t="str">
        <f aca="false">健康保険!$L$50</f>
        <v/>
      </c>
      <c r="N19" s="50" t="str">
        <f aca="false">健康保険!$M$50</f>
        <v/>
      </c>
      <c r="O19" s="50" t="str">
        <f aca="false">健康保険!$N$50</f>
        <v/>
      </c>
      <c r="P19" s="50" t="str">
        <f aca="false">健康保険!$O$50</f>
        <v/>
      </c>
      <c r="Q19" s="50" t="str">
        <f aca="false">健康保険!$P$50</f>
        <v/>
      </c>
      <c r="R19" s="50" t="str">
        <f aca="false">健康保険!$Q$50</f>
        <v/>
      </c>
      <c r="S19" s="50" t="str">
        <f aca="false">健康保険!$R$50</f>
        <v/>
      </c>
      <c r="T19" s="50" t="str">
        <f aca="false">健康保険!$S$50</f>
        <v/>
      </c>
      <c r="U19" s="50" t="str">
        <f aca="false">健康保険!$T$50</f>
        <v/>
      </c>
      <c r="V19" s="50" t="str">
        <f aca="false">健康保険!$U$50</f>
        <v/>
      </c>
      <c r="W19" s="50" t="str">
        <f aca="false">健康保険!$V$50</f>
        <v/>
      </c>
      <c r="X19" s="50" t="str">
        <f aca="false">健康保険!$W$50</f>
        <v/>
      </c>
      <c r="Y19" s="50" t="str">
        <f aca="false">健康保険!$X$50</f>
        <v/>
      </c>
      <c r="Z19" s="50" t="str">
        <f aca="false">健康保険!$Y$50</f>
        <v/>
      </c>
      <c r="AA19" s="50" t="str">
        <f aca="false">健康保険!$Z$50</f>
        <v/>
      </c>
      <c r="AB19" s="50" t="str">
        <f aca="false">健康保険!$AA$50</f>
        <v/>
      </c>
      <c r="AC19" s="50" t="str">
        <f aca="false">健康保険!$AB$50</f>
        <v/>
      </c>
      <c r="AD19" s="50" t="str">
        <f aca="false">健康保険!$AC$50</f>
        <v/>
      </c>
      <c r="AE19" s="50" t="str">
        <f aca="false">健康保険!$AD$50</f>
        <v/>
      </c>
      <c r="AF19" s="50" t="str">
        <f aca="false">健康保険!$AE$50</f>
        <v/>
      </c>
      <c r="AG19" s="50" t="str">
        <f aca="false">健康保険!$AF$50</f>
        <v/>
      </c>
      <c r="AH19" s="50" t="str">
        <f aca="false">健康保険!$AG$50</f>
        <v/>
      </c>
      <c r="AI19" s="50" t="str">
        <f aca="false">健康保険!$AH$50</f>
        <v/>
      </c>
      <c r="AJ19" s="50" t="str">
        <f aca="false">健康保険!$AI$50</f>
        <v/>
      </c>
      <c r="AK19" s="50" t="str">
        <f aca="false">健康保険!$AJ$50</f>
        <v/>
      </c>
      <c r="AL19" s="50" t="str">
        <f aca="false">健康保険!$AK$50</f>
        <v/>
      </c>
      <c r="AM19" s="50" t="str">
        <f aca="false">健康保険!$AL$50</f>
        <v/>
      </c>
      <c r="AN19" s="50" t="str">
        <f aca="false">健康保険!$AM$50</f>
        <v/>
      </c>
      <c r="AO19" s="50" t="str">
        <f aca="false">健康保険!$AN$50</f>
        <v/>
      </c>
      <c r="AP19" s="50" t="str">
        <f aca="false">健康保険!$AO$50</f>
        <v/>
      </c>
      <c r="AQ19" s="50" t="str">
        <f aca="false">健康保険!$AP$50</f>
        <v/>
      </c>
      <c r="AR19" s="50" t="str">
        <f aca="false">健康保険!$AQ$50</f>
        <v/>
      </c>
      <c r="AS19" s="50" t="str">
        <f aca="false">健康保険!$AR$50</f>
        <v/>
      </c>
      <c r="AT19" s="99" t="str">
        <f aca="false">健康保険!$AS$50</f>
        <v/>
      </c>
    </row>
    <row r="20" s="98" customFormat="true" ht="17" hidden="false" customHeight="false" outlineLevel="0" collapsed="false">
      <c r="A20" s="94"/>
      <c r="B20" s="95" t="s">
        <v>52</v>
      </c>
      <c r="C20" s="95"/>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row>
    <row r="21" s="98" customFormat="true" ht="17" hidden="false" customHeight="false" outlineLevel="0" collapsed="false">
      <c r="A21" s="94"/>
      <c r="B21" s="95" t="s">
        <v>61</v>
      </c>
      <c r="C21" s="95"/>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row>
    <row r="22" s="98" customFormat="true" ht="17" hidden="false" customHeight="false" outlineLevel="0" collapsed="false">
      <c r="A22" s="94"/>
      <c r="B22" s="95" t="s">
        <v>62</v>
      </c>
      <c r="C22" s="95"/>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row>
    <row r="23" s="98" customFormat="true" ht="17" hidden="false" customHeight="false" outlineLevel="0" collapsed="false">
      <c r="A23" s="94"/>
      <c r="B23" s="95" t="s">
        <v>63</v>
      </c>
      <c r="C23" s="95"/>
      <c r="D23" s="96"/>
      <c r="E23" s="100"/>
      <c r="F23" s="50" t="n">
        <f aca="false">'税金（年金）'!$E$49</f>
        <v>0</v>
      </c>
      <c r="G23" s="50" t="n">
        <f aca="false">'税金（年金）'!$F$49</f>
        <v>0</v>
      </c>
      <c r="H23" s="50" t="n">
        <f aca="false">'税金（年金）'!$G$49</f>
        <v>0</v>
      </c>
      <c r="I23" s="50" t="n">
        <f aca="false">'税金（年金）'!$H$49</f>
        <v>0</v>
      </c>
      <c r="J23" s="50" t="n">
        <f aca="false">'税金（年金）'!$I$49</f>
        <v>0</v>
      </c>
      <c r="K23" s="50" t="n">
        <f aca="false">'税金（年金）'!$J$49</f>
        <v>0</v>
      </c>
      <c r="L23" s="50" t="n">
        <f aca="false">'税金（年金）'!$K$49</f>
        <v>0</v>
      </c>
      <c r="M23" s="50" t="n">
        <f aca="false">'税金（年金）'!$L$49</f>
        <v>0</v>
      </c>
      <c r="N23" s="50" t="n">
        <f aca="false">'税金（年金）'!$M$49</f>
        <v>0</v>
      </c>
      <c r="O23" s="50" t="n">
        <f aca="false">'税金（年金）'!$N$49</f>
        <v>0</v>
      </c>
      <c r="P23" s="50" t="n">
        <f aca="false">'税金（年金）'!$O$49</f>
        <v>0</v>
      </c>
      <c r="Q23" s="50" t="n">
        <f aca="false">'税金（年金）'!$P$49</f>
        <v>0</v>
      </c>
      <c r="R23" s="50" t="n">
        <f aca="false">'税金（年金）'!$Q$49</f>
        <v>0</v>
      </c>
      <c r="S23" s="50" t="n">
        <f aca="false">'税金（年金）'!$R$49</f>
        <v>0</v>
      </c>
      <c r="T23" s="50" t="n">
        <f aca="false">'税金（年金）'!$S$49</f>
        <v>0</v>
      </c>
      <c r="U23" s="50" t="n">
        <f aca="false">'税金（年金）'!$T$49</f>
        <v>0</v>
      </c>
      <c r="V23" s="50" t="n">
        <f aca="false">'税金（年金）'!$U$49</f>
        <v>0</v>
      </c>
      <c r="W23" s="50" t="n">
        <f aca="false">'税金（年金）'!$V$49</f>
        <v>0</v>
      </c>
      <c r="X23" s="50" t="n">
        <f aca="false">'税金（年金）'!$W$49</f>
        <v>0</v>
      </c>
      <c r="Y23" s="50" t="n">
        <f aca="false">'税金（年金）'!$X$49</f>
        <v>0</v>
      </c>
      <c r="Z23" s="50" t="n">
        <f aca="false">'税金（年金）'!$Y$49</f>
        <v>0</v>
      </c>
      <c r="AA23" s="50" t="n">
        <f aca="false">'税金（年金）'!$Z$49</f>
        <v>0</v>
      </c>
      <c r="AB23" s="50" t="n">
        <f aca="false">'税金（年金）'!$AA$49</f>
        <v>0</v>
      </c>
      <c r="AC23" s="50" t="n">
        <f aca="false">'税金（年金）'!$AB$49</f>
        <v>0</v>
      </c>
      <c r="AD23" s="50" t="n">
        <f aca="false">'税金（年金）'!$AC$49</f>
        <v>0</v>
      </c>
      <c r="AE23" s="50" t="n">
        <f aca="false">'税金（年金）'!$AD$49</f>
        <v>0</v>
      </c>
      <c r="AF23" s="50" t="n">
        <f aca="false">'税金（年金）'!$AE$49</f>
        <v>0</v>
      </c>
      <c r="AG23" s="50" t="n">
        <f aca="false">'税金（年金）'!$AF$49</f>
        <v>0</v>
      </c>
      <c r="AH23" s="50" t="n">
        <f aca="false">'税金（年金）'!$AG$49</f>
        <v>0</v>
      </c>
      <c r="AI23" s="50" t="n">
        <f aca="false">'税金（年金）'!$AH$49</f>
        <v>0</v>
      </c>
      <c r="AJ23" s="50" t="n">
        <f aca="false">'税金（年金）'!$AI$49</f>
        <v>0</v>
      </c>
      <c r="AK23" s="50" t="n">
        <f aca="false">'税金（年金）'!$AJ$49</f>
        <v>0</v>
      </c>
      <c r="AL23" s="50" t="n">
        <f aca="false">'税金（年金）'!$AK$49</f>
        <v>0</v>
      </c>
      <c r="AM23" s="50" t="n">
        <f aca="false">'税金（年金）'!$AL$49</f>
        <v>0</v>
      </c>
      <c r="AN23" s="50" t="n">
        <f aca="false">'税金（年金）'!$AM$49</f>
        <v>0</v>
      </c>
      <c r="AO23" s="50" t="n">
        <f aca="false">'税金（年金）'!$AN$49</f>
        <v>0</v>
      </c>
      <c r="AP23" s="50" t="n">
        <f aca="false">'税金（年金）'!$AO$49</f>
        <v>0</v>
      </c>
      <c r="AQ23" s="50" t="n">
        <f aca="false">'税金（年金）'!$AP$49</f>
        <v>0</v>
      </c>
      <c r="AR23" s="50" t="n">
        <f aca="false">'税金（年金）'!$AQ$49</f>
        <v>0</v>
      </c>
      <c r="AS23" s="50" t="n">
        <f aca="false">'税金（年金）'!$AR$49</f>
        <v>0</v>
      </c>
      <c r="AT23" s="50" t="n">
        <f aca="false">'税金（年金）'!$AS$49</f>
        <v>0</v>
      </c>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row>
    <row r="24" s="97" customFormat="true" ht="17" hidden="false" customHeight="false" outlineLevel="0" collapsed="false">
      <c r="A24" s="94"/>
      <c r="B24" s="95" t="s">
        <v>64</v>
      </c>
      <c r="C24" s="95"/>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97" customFormat="true" ht="17" hidden="false" customHeight="false" outlineLevel="0" collapsed="false">
      <c r="A25" s="94"/>
      <c r="B25" s="95" t="s">
        <v>136</v>
      </c>
      <c r="C25" s="95"/>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97" customFormat="true" ht="17" hidden="false" customHeight="false" outlineLevel="0" collapsed="false">
      <c r="A26" s="94"/>
      <c r="B26" s="95" t="s">
        <v>137</v>
      </c>
      <c r="C26" s="95"/>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97" customFormat="true" ht="17" hidden="false" customHeight="false" outlineLevel="0" collapsed="false">
      <c r="A27" s="94"/>
      <c r="B27" s="95" t="s">
        <v>138</v>
      </c>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97" customFormat="true" ht="17" hidden="false" customHeight="false" outlineLevel="0" collapsed="false">
      <c r="A28" s="94"/>
      <c r="B28" s="95" t="s">
        <v>139</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97" customFormat="true" ht="17" hidden="false" customHeight="false" outlineLevel="0" collapsed="false">
      <c r="A29" s="94"/>
      <c r="B29" s="95" t="s">
        <v>140</v>
      </c>
      <c r="C29" s="95"/>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97" customFormat="true" ht="17" hidden="false" customHeight="false" outlineLevel="0" collapsed="false">
      <c r="A30" s="94"/>
      <c r="B30" s="95" t="s">
        <v>141</v>
      </c>
      <c r="C30" s="95"/>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97" customFormat="true" ht="17" hidden="false" customHeight="false" outlineLevel="0" collapsed="false">
      <c r="A31" s="94"/>
      <c r="B31" s="95" t="s">
        <v>142</v>
      </c>
      <c r="C31" s="95"/>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97" customFormat="true" ht="17" hidden="false" customHeight="false" outlineLevel="0" collapsed="false">
      <c r="A32" s="94"/>
      <c r="B32" s="95" t="s">
        <v>143</v>
      </c>
      <c r="C32" s="95"/>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98" customFormat="true" ht="17" hidden="false" customHeight="false" outlineLevel="0" collapsed="false">
      <c r="A33" s="94"/>
      <c r="B33" s="95" t="s">
        <v>66</v>
      </c>
      <c r="C33" s="95"/>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row>
    <row r="34" s="103" customFormat="true" ht="17" hidden="false" customHeight="false" outlineLevel="0" collapsed="false">
      <c r="A34" s="101" t="s">
        <v>144</v>
      </c>
      <c r="B34" s="101"/>
      <c r="C34" s="101"/>
      <c r="D34" s="102" t="n">
        <f aca="false">SUM(D17:D33)</f>
        <v>0</v>
      </c>
      <c r="E34" s="102" t="n">
        <f aca="false">SUM(E17:E33)</f>
        <v>0</v>
      </c>
      <c r="F34" s="102" t="n">
        <f aca="false">SUM(F17:F33)</f>
        <v>0</v>
      </c>
      <c r="G34" s="102" t="n">
        <f aca="false">SUM(G17:G33)</f>
        <v>0</v>
      </c>
      <c r="H34" s="102" t="n">
        <f aca="false">SUM(H17:H33)</f>
        <v>0</v>
      </c>
      <c r="I34" s="102" t="n">
        <f aca="false">SUM(I17:I33)</f>
        <v>0</v>
      </c>
      <c r="J34" s="102" t="n">
        <f aca="false">SUM(J17:J33)</f>
        <v>0</v>
      </c>
      <c r="K34" s="102" t="n">
        <f aca="false">SUM(K17:K33)</f>
        <v>0</v>
      </c>
      <c r="L34" s="102" t="n">
        <f aca="false">SUM(L17:L33)</f>
        <v>0</v>
      </c>
      <c r="M34" s="102" t="n">
        <f aca="false">SUM(M17:M33)</f>
        <v>0</v>
      </c>
      <c r="N34" s="102" t="n">
        <f aca="false">SUM(N17:N33)</f>
        <v>0</v>
      </c>
      <c r="O34" s="102" t="n">
        <f aca="false">SUM(O17:O33)</f>
        <v>0</v>
      </c>
      <c r="P34" s="102" t="n">
        <f aca="false">SUM(P17:P33)</f>
        <v>0</v>
      </c>
      <c r="Q34" s="102" t="n">
        <f aca="false">SUM(Q17:Q33)</f>
        <v>0</v>
      </c>
      <c r="R34" s="102" t="n">
        <f aca="false">SUM(R17:R33)</f>
        <v>0</v>
      </c>
      <c r="S34" s="102" t="n">
        <f aca="false">SUM(S17:S33)</f>
        <v>0</v>
      </c>
      <c r="T34" s="102" t="n">
        <f aca="false">SUM(T17:T33)</f>
        <v>0</v>
      </c>
      <c r="U34" s="102" t="n">
        <f aca="false">SUM(U17:U33)</f>
        <v>0</v>
      </c>
      <c r="V34" s="102" t="n">
        <f aca="false">SUM(V17:V33)</f>
        <v>0</v>
      </c>
      <c r="W34" s="102" t="n">
        <f aca="false">SUM(W17:W33)</f>
        <v>0</v>
      </c>
      <c r="X34" s="102" t="n">
        <f aca="false">SUM(X17:X33)</f>
        <v>0</v>
      </c>
      <c r="Y34" s="102" t="n">
        <f aca="false">SUM(Y17:Y33)</f>
        <v>0</v>
      </c>
      <c r="Z34" s="102" t="n">
        <f aca="false">SUM(Z17:Z33)</f>
        <v>0</v>
      </c>
      <c r="AA34" s="102" t="n">
        <f aca="false">SUM(AA17:AA33)</f>
        <v>0</v>
      </c>
      <c r="AB34" s="102" t="n">
        <f aca="false">SUM(AB17:AB33)</f>
        <v>0</v>
      </c>
      <c r="AC34" s="102" t="n">
        <f aca="false">SUM(AC17:AC33)</f>
        <v>0</v>
      </c>
      <c r="AD34" s="102" t="n">
        <f aca="false">SUM(AD17:AD33)</f>
        <v>0</v>
      </c>
      <c r="AE34" s="102" t="n">
        <f aca="false">SUM(AE17:AE33)</f>
        <v>0</v>
      </c>
      <c r="AF34" s="102" t="n">
        <f aca="false">SUM(AF17:AF33)</f>
        <v>0</v>
      </c>
      <c r="AG34" s="102" t="n">
        <f aca="false">SUM(AG17:AG33)</f>
        <v>0</v>
      </c>
      <c r="AH34" s="102" t="n">
        <f aca="false">SUM(AH17:AH33)</f>
        <v>0</v>
      </c>
      <c r="AI34" s="102" t="n">
        <f aca="false">SUM(AI17:AI33)</f>
        <v>0</v>
      </c>
      <c r="AJ34" s="102" t="n">
        <f aca="false">SUM(AJ17:AJ33)</f>
        <v>0</v>
      </c>
      <c r="AK34" s="102" t="n">
        <f aca="false">SUM(AK17:AK33)</f>
        <v>0</v>
      </c>
      <c r="AL34" s="102" t="n">
        <f aca="false">SUM(AL17:AL33)</f>
        <v>0</v>
      </c>
      <c r="AM34" s="102" t="n">
        <f aca="false">SUM(AM17:AM33)</f>
        <v>0</v>
      </c>
      <c r="AN34" s="102" t="n">
        <f aca="false">SUM(AN17:AN33)</f>
        <v>0</v>
      </c>
      <c r="AO34" s="102" t="n">
        <f aca="false">SUM(AO17:AO33)</f>
        <v>0</v>
      </c>
      <c r="AP34" s="102" t="n">
        <f aca="false">SUM(AP17:AP33)</f>
        <v>0</v>
      </c>
      <c r="AQ34" s="102" t="n">
        <f aca="false">SUM(AQ17:AQ33)</f>
        <v>0</v>
      </c>
      <c r="AR34" s="102" t="n">
        <f aca="false">SUM(AR17:AR33)</f>
        <v>0</v>
      </c>
      <c r="AS34" s="102" t="n">
        <f aca="false">SUM(AS17:AS33)</f>
        <v>0</v>
      </c>
      <c r="AT34" s="102" t="n">
        <f aca="false">SUM(AT17:AT33)</f>
        <v>0</v>
      </c>
    </row>
    <row r="35" s="105" customFormat="true" ht="17" hidden="false" customHeight="false" outlineLevel="0" collapsed="false">
      <c r="A35" s="104" t="s">
        <v>71</v>
      </c>
      <c r="B35" s="104"/>
      <c r="C35" s="104"/>
      <c r="D35" s="56" t="n">
        <f aca="false">D16-D34</f>
        <v>0</v>
      </c>
      <c r="E35" s="56" t="n">
        <f aca="false">D35+E16-E34-E41</f>
        <v>0</v>
      </c>
      <c r="F35" s="56" t="n">
        <f aca="false">E35+F16-F34</f>
        <v>0</v>
      </c>
      <c r="G35" s="56" t="n">
        <f aca="false">F35+G16-G34</f>
        <v>0</v>
      </c>
      <c r="H35" s="56" t="n">
        <f aca="false">G35+H16-H34</f>
        <v>0</v>
      </c>
      <c r="I35" s="56" t="n">
        <f aca="false">H35+I16-I34</f>
        <v>0</v>
      </c>
      <c r="J35" s="56" t="n">
        <f aca="false">I35+J16-J34</f>
        <v>0</v>
      </c>
      <c r="K35" s="56" t="n">
        <f aca="false">J35+K16-K34-K40</f>
        <v>0</v>
      </c>
      <c r="L35" s="56" t="n">
        <f aca="false">K35+L16-L34</f>
        <v>0</v>
      </c>
      <c r="M35" s="56" t="n">
        <f aca="false">L35+M16-M34</f>
        <v>0</v>
      </c>
      <c r="N35" s="56" t="n">
        <f aca="false">M35+N16-N34-N40</f>
        <v>0</v>
      </c>
      <c r="O35" s="56" t="n">
        <f aca="false">N35+O16-O34</f>
        <v>0</v>
      </c>
      <c r="P35" s="56" t="n">
        <f aca="false">O35+P16-P34</f>
        <v>0</v>
      </c>
      <c r="Q35" s="56" t="n">
        <f aca="false">P35+Q16-Q34</f>
        <v>0</v>
      </c>
      <c r="R35" s="56" t="n">
        <f aca="false">Q35+R16-R34</f>
        <v>0</v>
      </c>
      <c r="S35" s="56" t="n">
        <f aca="false">R35+S16-S34</f>
        <v>0</v>
      </c>
      <c r="T35" s="56" t="n">
        <f aca="false">S35+T16-T34</f>
        <v>0</v>
      </c>
      <c r="U35" s="56" t="n">
        <f aca="false">T35+U16-U34</f>
        <v>0</v>
      </c>
      <c r="V35" s="56" t="n">
        <f aca="false">U35+V16-V34</f>
        <v>0</v>
      </c>
      <c r="W35" s="56" t="n">
        <f aca="false">V35+W16-W34</f>
        <v>0</v>
      </c>
      <c r="X35" s="56" t="n">
        <f aca="false">W35+X16-X34</f>
        <v>0</v>
      </c>
      <c r="Y35" s="56" t="n">
        <f aca="false">X35+Y16-Y34</f>
        <v>0</v>
      </c>
      <c r="Z35" s="56" t="n">
        <f aca="false">Y35+Z16-Z34</f>
        <v>0</v>
      </c>
      <c r="AA35" s="56" t="n">
        <f aca="false">Z35+AA16-AA34</f>
        <v>0</v>
      </c>
      <c r="AB35" s="56" t="n">
        <f aca="false">AA35+AB16-AB34</f>
        <v>0</v>
      </c>
      <c r="AC35" s="56" t="n">
        <f aca="false">AB35+AC16-AC34</f>
        <v>0</v>
      </c>
      <c r="AD35" s="56" t="n">
        <f aca="false">AC35+AD16-AD34</f>
        <v>0</v>
      </c>
      <c r="AE35" s="56" t="n">
        <f aca="false">AD35+AE16-AE34</f>
        <v>0</v>
      </c>
      <c r="AF35" s="56" t="n">
        <f aca="false">AE35+AF16-AF34</f>
        <v>0</v>
      </c>
      <c r="AG35" s="56" t="n">
        <f aca="false">AF35+AG16-AG34</f>
        <v>0</v>
      </c>
      <c r="AH35" s="56" t="n">
        <f aca="false">AG35+AH16-AH34</f>
        <v>0</v>
      </c>
      <c r="AI35" s="56" t="n">
        <f aca="false">AH35+AI16-AI34</f>
        <v>0</v>
      </c>
      <c r="AJ35" s="56" t="n">
        <f aca="false">AI35+AJ16-AJ34</f>
        <v>0</v>
      </c>
      <c r="AK35" s="56" t="n">
        <f aca="false">AJ35+AK16-AK34</f>
        <v>0</v>
      </c>
      <c r="AL35" s="56" t="n">
        <f aca="false">AK35+AL16-AL34</f>
        <v>0</v>
      </c>
      <c r="AM35" s="56" t="n">
        <f aca="false">AL35+AM16-AM34</f>
        <v>0</v>
      </c>
      <c r="AN35" s="56" t="n">
        <f aca="false">AM35+AN16-AN34</f>
        <v>0</v>
      </c>
      <c r="AO35" s="56" t="n">
        <f aca="false">AN35+AO16-AO34</f>
        <v>0</v>
      </c>
      <c r="AP35" s="56" t="n">
        <f aca="false">AO35+AP16-AP34</f>
        <v>0</v>
      </c>
      <c r="AQ35" s="56" t="n">
        <f aca="false">AP35+AQ16-AQ34</f>
        <v>0</v>
      </c>
      <c r="AR35" s="56" t="n">
        <f aca="false">AQ35+AR16-AR34</f>
        <v>0</v>
      </c>
      <c r="AS35" s="56" t="n">
        <f aca="false">AR35+AS16-AS34</f>
        <v>0</v>
      </c>
      <c r="AT35" s="56" t="n">
        <f aca="false">AS35+AT16-AT34</f>
        <v>0</v>
      </c>
    </row>
    <row r="36" s="108" customFormat="true" ht="17" hidden="false" customHeight="false" outlineLevel="0" collapsed="false">
      <c r="A36" s="57" t="s">
        <v>72</v>
      </c>
      <c r="B36" s="106" t="s">
        <v>73</v>
      </c>
      <c r="C36" s="106"/>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row>
    <row r="37" s="108" customFormat="true" ht="17" hidden="false" customHeight="false" outlineLevel="0" collapsed="false">
      <c r="A37" s="57"/>
      <c r="B37" s="106" t="s">
        <v>74</v>
      </c>
      <c r="C37" s="10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row>
    <row r="38" s="108" customFormat="true" ht="17" hidden="false" customHeight="false" outlineLevel="0" collapsed="false">
      <c r="A38" s="57"/>
      <c r="B38" s="106" t="s">
        <v>75</v>
      </c>
      <c r="C38" s="106"/>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row>
    <row r="39" s="108" customFormat="true" ht="17" hidden="false" customHeight="false" outlineLevel="0" collapsed="false">
      <c r="A39" s="57"/>
      <c r="B39" s="106" t="s">
        <v>76</v>
      </c>
      <c r="C39" s="10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row>
    <row r="40" s="108" customFormat="true" ht="17" hidden="false" customHeight="false" outlineLevel="0" collapsed="false">
      <c r="A40" s="57"/>
      <c r="B40" s="106" t="s">
        <v>53</v>
      </c>
      <c r="C40" s="10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row>
    <row r="41" s="110" customFormat="true" ht="17" hidden="false" customHeight="false" outlineLevel="0" collapsed="false">
      <c r="A41" s="109" t="s">
        <v>77</v>
      </c>
      <c r="B41" s="109"/>
      <c r="C41" s="109"/>
      <c r="D41" s="60" t="n">
        <f aca="false">SUM(D36:D40)</f>
        <v>0</v>
      </c>
      <c r="E41" s="60" t="n">
        <f aca="false">SUM(E36:E40)</f>
        <v>0</v>
      </c>
      <c r="F41" s="60" t="n">
        <f aca="false">SUM(F36:F40)</f>
        <v>0</v>
      </c>
      <c r="G41" s="60" t="n">
        <f aca="false">SUM(G36:G40)</f>
        <v>0</v>
      </c>
      <c r="H41" s="60" t="n">
        <f aca="false">SUM(H36:H40)</f>
        <v>0</v>
      </c>
      <c r="I41" s="60" t="n">
        <f aca="false">SUM(I36:I40)</f>
        <v>0</v>
      </c>
      <c r="J41" s="60" t="n">
        <f aca="false">SUM(J36:J40)</f>
        <v>0</v>
      </c>
      <c r="K41" s="60" t="n">
        <f aca="false">SUM(K36:K40)</f>
        <v>0</v>
      </c>
      <c r="L41" s="60" t="n">
        <f aca="false">SUM(L36:L40)</f>
        <v>0</v>
      </c>
      <c r="M41" s="60" t="n">
        <f aca="false">SUM(M36:M40)</f>
        <v>0</v>
      </c>
      <c r="N41" s="60" t="n">
        <f aca="false">SUM(N36:N40)</f>
        <v>0</v>
      </c>
      <c r="O41" s="60" t="n">
        <f aca="false">SUM(O36:O40)</f>
        <v>0</v>
      </c>
      <c r="P41" s="60" t="n">
        <f aca="false">SUM(P36:P40)</f>
        <v>0</v>
      </c>
      <c r="Q41" s="60" t="n">
        <f aca="false">SUM(Q36:Q40)</f>
        <v>0</v>
      </c>
      <c r="R41" s="60" t="n">
        <f aca="false">SUM(R36:R40)</f>
        <v>0</v>
      </c>
      <c r="S41" s="60" t="n">
        <f aca="false">SUM(S36:S40)</f>
        <v>0</v>
      </c>
      <c r="T41" s="60" t="n">
        <f aca="false">SUM(T36:T40)</f>
        <v>0</v>
      </c>
      <c r="U41" s="60" t="n">
        <f aca="false">SUM(U36:U40)</f>
        <v>0</v>
      </c>
      <c r="V41" s="60" t="n">
        <f aca="false">SUM(V36:V40)</f>
        <v>0</v>
      </c>
      <c r="W41" s="60" t="n">
        <f aca="false">SUM(W36:W40)</f>
        <v>0</v>
      </c>
      <c r="X41" s="60" t="n">
        <f aca="false">SUM(X36:X40)</f>
        <v>0</v>
      </c>
      <c r="Y41" s="60" t="n">
        <f aca="false">SUM(Y36:Y40)</f>
        <v>0</v>
      </c>
      <c r="Z41" s="60" t="n">
        <f aca="false">SUM(Z36:Z40)</f>
        <v>0</v>
      </c>
      <c r="AA41" s="60" t="n">
        <f aca="false">SUM(AA36:AA40)</f>
        <v>0</v>
      </c>
      <c r="AB41" s="60" t="n">
        <f aca="false">SUM(AB36:AB40)</f>
        <v>0</v>
      </c>
      <c r="AC41" s="60" t="n">
        <f aca="false">SUM(AC36:AC40)</f>
        <v>0</v>
      </c>
      <c r="AD41" s="60" t="n">
        <f aca="false">SUM(AD36:AD40)</f>
        <v>0</v>
      </c>
      <c r="AE41" s="60" t="n">
        <f aca="false">SUM(AE36:AE40)</f>
        <v>0</v>
      </c>
      <c r="AF41" s="60" t="n">
        <f aca="false">SUM(AF36:AF40)</f>
        <v>0</v>
      </c>
      <c r="AG41" s="60" t="n">
        <f aca="false">SUM(AG36:AG40)</f>
        <v>0</v>
      </c>
      <c r="AH41" s="60" t="n">
        <f aca="false">SUM(AH36:AH40)</f>
        <v>0</v>
      </c>
      <c r="AI41" s="60" t="n">
        <f aca="false">SUM(AI36:AI40)</f>
        <v>0</v>
      </c>
      <c r="AJ41" s="60" t="n">
        <f aca="false">SUM(AJ36:AJ40)</f>
        <v>0</v>
      </c>
      <c r="AK41" s="60" t="n">
        <f aca="false">SUM(AK36:AK40)</f>
        <v>0</v>
      </c>
      <c r="AL41" s="60" t="n">
        <f aca="false">SUM(AL36:AL40)</f>
        <v>0</v>
      </c>
      <c r="AM41" s="60" t="n">
        <f aca="false">SUM(AM36:AM40)</f>
        <v>0</v>
      </c>
      <c r="AN41" s="60" t="n">
        <f aca="false">SUM(AN36:AN40)</f>
        <v>0</v>
      </c>
      <c r="AO41" s="60" t="n">
        <f aca="false">SUM(AO36:AO40)</f>
        <v>0</v>
      </c>
      <c r="AP41" s="60" t="n">
        <f aca="false">SUM(AP36:AP40)</f>
        <v>0</v>
      </c>
      <c r="AQ41" s="60" t="n">
        <f aca="false">SUM(AQ36:AQ40)</f>
        <v>0</v>
      </c>
      <c r="AR41" s="60" t="n">
        <f aca="false">SUM(AR36:AR40)</f>
        <v>0</v>
      </c>
      <c r="AS41" s="60" t="n">
        <f aca="false">SUM(AS36:AS40)</f>
        <v>0</v>
      </c>
      <c r="AT41" s="60" t="n">
        <f aca="false">SUM(AT36:AT40)</f>
        <v>0</v>
      </c>
    </row>
    <row r="42" s="105" customFormat="true" ht="17" hidden="false" customHeight="false" outlineLevel="0" collapsed="false">
      <c r="A42" s="104" t="s">
        <v>78</v>
      </c>
      <c r="B42" s="104"/>
      <c r="C42" s="104"/>
      <c r="D42" s="56" t="n">
        <f aca="false">D35+D41</f>
        <v>0</v>
      </c>
      <c r="E42" s="56" t="n">
        <f aca="false">E35+E41</f>
        <v>0</v>
      </c>
      <c r="F42" s="56" t="n">
        <f aca="false">F35+F41</f>
        <v>0</v>
      </c>
      <c r="G42" s="56" t="n">
        <f aca="false">G35+G41</f>
        <v>0</v>
      </c>
      <c r="H42" s="56" t="n">
        <f aca="false">H35+H41</f>
        <v>0</v>
      </c>
      <c r="I42" s="56" t="n">
        <f aca="false">I35+I41</f>
        <v>0</v>
      </c>
      <c r="J42" s="56" t="n">
        <f aca="false">J35+J41</f>
        <v>0</v>
      </c>
      <c r="K42" s="56" t="n">
        <f aca="false">K35+K41</f>
        <v>0</v>
      </c>
      <c r="L42" s="56" t="n">
        <f aca="false">L35+L41</f>
        <v>0</v>
      </c>
      <c r="M42" s="56" t="n">
        <f aca="false">M35+M41</f>
        <v>0</v>
      </c>
      <c r="N42" s="56" t="n">
        <f aca="false">N35+N41</f>
        <v>0</v>
      </c>
      <c r="O42" s="56" t="n">
        <f aca="false">O35+O41</f>
        <v>0</v>
      </c>
      <c r="P42" s="56" t="n">
        <f aca="false">P35+P41</f>
        <v>0</v>
      </c>
      <c r="Q42" s="56" t="n">
        <f aca="false">Q35+Q41</f>
        <v>0</v>
      </c>
      <c r="R42" s="56" t="n">
        <f aca="false">R35+R41</f>
        <v>0</v>
      </c>
      <c r="S42" s="56" t="n">
        <f aca="false">S35+S41</f>
        <v>0</v>
      </c>
      <c r="T42" s="56" t="n">
        <f aca="false">T35+T41</f>
        <v>0</v>
      </c>
      <c r="U42" s="56" t="n">
        <f aca="false">U35+U41</f>
        <v>0</v>
      </c>
      <c r="V42" s="56" t="n">
        <f aca="false">V35+V41</f>
        <v>0</v>
      </c>
      <c r="W42" s="56" t="n">
        <f aca="false">W35+W41</f>
        <v>0</v>
      </c>
      <c r="X42" s="56" t="n">
        <f aca="false">X35+X41</f>
        <v>0</v>
      </c>
      <c r="Y42" s="56" t="n">
        <f aca="false">Y35+Y41</f>
        <v>0</v>
      </c>
      <c r="Z42" s="56" t="n">
        <f aca="false">Z35+Z41</f>
        <v>0</v>
      </c>
      <c r="AA42" s="56" t="n">
        <f aca="false">AA35+AA41</f>
        <v>0</v>
      </c>
      <c r="AB42" s="56" t="n">
        <f aca="false">AB35+AB41</f>
        <v>0</v>
      </c>
      <c r="AC42" s="56" t="n">
        <f aca="false">AC35+AC41</f>
        <v>0</v>
      </c>
      <c r="AD42" s="56" t="n">
        <f aca="false">AD35+AD41</f>
        <v>0</v>
      </c>
      <c r="AE42" s="56" t="n">
        <f aca="false">AE35+AE41</f>
        <v>0</v>
      </c>
      <c r="AF42" s="56" t="n">
        <f aca="false">AF35+AF41</f>
        <v>0</v>
      </c>
      <c r="AG42" s="56" t="n">
        <f aca="false">AG35+AG41</f>
        <v>0</v>
      </c>
      <c r="AH42" s="56" t="n">
        <f aca="false">AH35+AH41</f>
        <v>0</v>
      </c>
      <c r="AI42" s="56" t="n">
        <f aca="false">AI35+AI41</f>
        <v>0</v>
      </c>
      <c r="AJ42" s="56" t="n">
        <f aca="false">AJ35+AJ41</f>
        <v>0</v>
      </c>
      <c r="AK42" s="56" t="n">
        <f aca="false">AK35+AK41</f>
        <v>0</v>
      </c>
      <c r="AL42" s="56" t="n">
        <f aca="false">AL35+AL41</f>
        <v>0</v>
      </c>
      <c r="AM42" s="56" t="n">
        <f aca="false">AM35+AM41</f>
        <v>0</v>
      </c>
      <c r="AN42" s="56" t="n">
        <f aca="false">AN35+AN41</f>
        <v>0</v>
      </c>
      <c r="AO42" s="56" t="n">
        <f aca="false">AO35+AO41</f>
        <v>0</v>
      </c>
      <c r="AP42" s="56" t="n">
        <f aca="false">AP35+AP41</f>
        <v>0</v>
      </c>
      <c r="AQ42" s="56" t="n">
        <f aca="false">AQ35+AQ41</f>
        <v>0</v>
      </c>
      <c r="AR42" s="56" t="n">
        <f aca="false">AR35+AR41</f>
        <v>0</v>
      </c>
      <c r="AS42" s="56" t="n">
        <f aca="false">AS35+AS41</f>
        <v>0</v>
      </c>
      <c r="AT42" s="56" t="n">
        <f aca="false">AT35+AT41</f>
        <v>0</v>
      </c>
    </row>
  </sheetData>
  <sheetProtection sheet="true" password="cc3d" objects="true" scenarios="true"/>
  <mergeCells count="42">
    <mergeCell ref="A1:C2"/>
    <mergeCell ref="A3:A5"/>
    <mergeCell ref="A6:A15"/>
    <mergeCell ref="B6:C6"/>
    <mergeCell ref="B7:C7"/>
    <mergeCell ref="B8:C8"/>
    <mergeCell ref="B9:C9"/>
    <mergeCell ref="B10:C10"/>
    <mergeCell ref="B11:C11"/>
    <mergeCell ref="B12:C12"/>
    <mergeCell ref="B13:C13"/>
    <mergeCell ref="B14:C14"/>
    <mergeCell ref="B15:C15"/>
    <mergeCell ref="A16:C16"/>
    <mergeCell ref="A17:A33"/>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C34"/>
    <mergeCell ref="A35:C35"/>
    <mergeCell ref="A36:A40"/>
    <mergeCell ref="B36:C36"/>
    <mergeCell ref="B37:C37"/>
    <mergeCell ref="B38:C38"/>
    <mergeCell ref="B39:C39"/>
    <mergeCell ref="B40:C40"/>
    <mergeCell ref="A41:C41"/>
    <mergeCell ref="A42:C42"/>
  </mergeCells>
  <printOptions headings="false" gridLines="false" gridLinesSet="true" horizontalCentered="false" verticalCentered="false"/>
  <pageMargins left="0.627777777777778" right="0.365972222222222" top="0.453472222222222" bottom="0.235416666666667" header="0.511811023622047" footer="0.511811023622047"/>
  <pageSetup paperSize="9" scale="80" fitToWidth="1" fitToHeight="1" pageOrder="overThenDown"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L10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6" activePane="bottomRight" state="frozen"/>
      <selection pane="topLeft" activeCell="A1" activeCellId="0" sqref="A1"/>
      <selection pane="topRight" activeCell="C1" activeCellId="0" sqref="C1"/>
      <selection pane="bottomLeft" activeCell="A6" activeCellId="0" sqref="A6"/>
      <selection pane="bottomRight" activeCell="C5" activeCellId="0" sqref="C5"/>
    </sheetView>
  </sheetViews>
  <sheetFormatPr defaultColWidth="10.6953125" defaultRowHeight="17" zeroHeight="false" outlineLevelRow="0" outlineLevelCol="0"/>
  <cols>
    <col collapsed="false" customWidth="true" hidden="false" outlineLevel="0" max="1" min="1" style="2" width="14.81"/>
    <col collapsed="false" customWidth="true" hidden="false" outlineLevel="0" max="2" min="2" style="2" width="16.31"/>
    <col collapsed="false" customWidth="true" hidden="false" outlineLevel="0" max="3" min="3" style="2" width="11.81"/>
    <col collapsed="false" customWidth="true" hidden="false" outlineLevel="0" max="4" min="4" style="2" width="12.69"/>
    <col collapsed="false" customWidth="true" hidden="false" outlineLevel="0" max="5" min="5" style="2" width="12.18"/>
    <col collapsed="false" customWidth="true" hidden="false" outlineLevel="0" max="6" min="6" style="2" width="13.68"/>
    <col collapsed="false" customWidth="true" hidden="false" outlineLevel="0" max="45" min="7" style="2" width="12.18"/>
  </cols>
  <sheetData>
    <row r="1" s="79" customFormat="true" ht="17" hidden="false" customHeight="false" outlineLevel="0" collapsed="false">
      <c r="A1" s="31" t="s">
        <v>25</v>
      </c>
      <c r="B1" s="31"/>
      <c r="C1" s="32" t="n">
        <f aca="false">基本!$D$1</f>
        <v>45291</v>
      </c>
      <c r="D1" s="32" t="n">
        <f aca="false">基本!$E$1</f>
        <v>45657</v>
      </c>
      <c r="E1" s="32" t="n">
        <f aca="false">基本!$F$1</f>
        <v>46022</v>
      </c>
      <c r="F1" s="32" t="n">
        <f aca="false">基本!$G$1</f>
        <v>46387</v>
      </c>
      <c r="G1" s="32" t="n">
        <f aca="false">基本!$H$1</f>
        <v>46752</v>
      </c>
      <c r="H1" s="32" t="n">
        <f aca="false">基本!$I$1</f>
        <v>47118</v>
      </c>
      <c r="I1" s="32" t="n">
        <f aca="false">基本!$J$1</f>
        <v>47483</v>
      </c>
      <c r="J1" s="32" t="n">
        <f aca="false">基本!$K$1</f>
        <v>47848</v>
      </c>
      <c r="K1" s="32" t="n">
        <f aca="false">基本!$L$1</f>
        <v>48213</v>
      </c>
      <c r="L1" s="32" t="n">
        <f aca="false">基本!$M$1</f>
        <v>48579</v>
      </c>
      <c r="M1" s="32" t="n">
        <f aca="false">基本!$N$1</f>
        <v>48944</v>
      </c>
      <c r="N1" s="32" t="n">
        <f aca="false">基本!$O$1</f>
        <v>49309</v>
      </c>
      <c r="O1" s="32" t="n">
        <f aca="false">基本!$P$1</f>
        <v>49674</v>
      </c>
      <c r="P1" s="32" t="n">
        <f aca="false">基本!$Q$1</f>
        <v>50040</v>
      </c>
      <c r="Q1" s="32" t="n">
        <f aca="false">基本!$R$1</f>
        <v>50405</v>
      </c>
      <c r="R1" s="32" t="n">
        <f aca="false">基本!$S$1</f>
        <v>50770</v>
      </c>
      <c r="S1" s="32" t="n">
        <f aca="false">基本!$T$1</f>
        <v>51135</v>
      </c>
      <c r="T1" s="32" t="n">
        <f aca="false">基本!$U$1</f>
        <v>51501</v>
      </c>
      <c r="U1" s="32" t="n">
        <f aca="false">基本!$V$1</f>
        <v>51866</v>
      </c>
      <c r="V1" s="32" t="n">
        <f aca="false">基本!$W$1</f>
        <v>52231</v>
      </c>
      <c r="W1" s="32" t="n">
        <f aca="false">基本!$X$1</f>
        <v>52596</v>
      </c>
      <c r="X1" s="32" t="n">
        <f aca="false">基本!$Y$1</f>
        <v>52962</v>
      </c>
      <c r="Y1" s="32" t="n">
        <f aca="false">基本!$Z$1</f>
        <v>53327</v>
      </c>
      <c r="Z1" s="32" t="n">
        <f aca="false">基本!$AA$1</f>
        <v>53692</v>
      </c>
      <c r="AA1" s="32" t="n">
        <f aca="false">基本!$AB$1</f>
        <v>54057</v>
      </c>
      <c r="AB1" s="32" t="n">
        <f aca="false">基本!$AC$1</f>
        <v>54423</v>
      </c>
      <c r="AC1" s="32" t="n">
        <f aca="false">基本!$AD$1</f>
        <v>54788</v>
      </c>
      <c r="AD1" s="32" t="n">
        <f aca="false">基本!$AE$1</f>
        <v>55153</v>
      </c>
      <c r="AE1" s="32" t="n">
        <f aca="false">基本!$AF$1</f>
        <v>55518</v>
      </c>
      <c r="AF1" s="32" t="n">
        <f aca="false">基本!$AG$1</f>
        <v>55884</v>
      </c>
      <c r="AG1" s="32" t="n">
        <f aca="false">基本!$AH$1</f>
        <v>56249</v>
      </c>
      <c r="AH1" s="32" t="n">
        <f aca="false">基本!$AI$1</f>
        <v>56614</v>
      </c>
      <c r="AI1" s="32" t="n">
        <f aca="false">基本!$AJ$1</f>
        <v>56979</v>
      </c>
      <c r="AJ1" s="32" t="n">
        <f aca="false">基本!$AK$1</f>
        <v>57345</v>
      </c>
      <c r="AK1" s="32" t="n">
        <f aca="false">基本!$AL$1</f>
        <v>57710</v>
      </c>
      <c r="AL1" s="32" t="n">
        <f aca="false">基本!$AM$1</f>
        <v>58075</v>
      </c>
      <c r="AM1" s="32" t="n">
        <f aca="false">基本!$AN$1</f>
        <v>58440</v>
      </c>
      <c r="AN1" s="32" t="n">
        <f aca="false">基本!$AO$1</f>
        <v>58806</v>
      </c>
      <c r="AO1" s="32" t="n">
        <f aca="false">基本!$AP$1</f>
        <v>59171</v>
      </c>
      <c r="AP1" s="32" t="n">
        <f aca="false">基本!$AQ$1</f>
        <v>59536</v>
      </c>
      <c r="AQ1" s="32" t="n">
        <f aca="false">基本!$AR$1</f>
        <v>59901</v>
      </c>
      <c r="AR1" s="32" t="n">
        <f aca="false">基本!$AS$1</f>
        <v>60267</v>
      </c>
      <c r="AS1" s="32" t="n">
        <f aca="false">基本!$AT$1</f>
        <v>60632</v>
      </c>
    </row>
    <row r="2" s="79" customFormat="true" ht="17" hidden="false" customHeight="false" outlineLevel="0" collapsed="false">
      <c r="A2" s="31"/>
      <c r="B2" s="31"/>
      <c r="C2" s="34" t="n">
        <f aca="false">基本!$D$2</f>
        <v>45291</v>
      </c>
      <c r="D2" s="34" t="n">
        <f aca="false">基本!$E$2</f>
        <v>45657</v>
      </c>
      <c r="E2" s="34" t="n">
        <f aca="false">基本!$F$2</f>
        <v>46022</v>
      </c>
      <c r="F2" s="34" t="n">
        <f aca="false">基本!$G$2</f>
        <v>46387</v>
      </c>
      <c r="G2" s="34" t="n">
        <f aca="false">基本!$H$2</f>
        <v>46752</v>
      </c>
      <c r="H2" s="34" t="n">
        <f aca="false">基本!$I$2</f>
        <v>47118</v>
      </c>
      <c r="I2" s="34" t="n">
        <f aca="false">基本!$J$2</f>
        <v>47483</v>
      </c>
      <c r="J2" s="34" t="n">
        <f aca="false">基本!$K$2</f>
        <v>47848</v>
      </c>
      <c r="K2" s="34" t="n">
        <f aca="false">基本!$L$2</f>
        <v>48213</v>
      </c>
      <c r="L2" s="34" t="n">
        <f aca="false">基本!$M$2</f>
        <v>48579</v>
      </c>
      <c r="M2" s="34" t="n">
        <f aca="false">基本!$N$2</f>
        <v>48944</v>
      </c>
      <c r="N2" s="34" t="n">
        <f aca="false">基本!$O$2</f>
        <v>49309</v>
      </c>
      <c r="O2" s="34" t="n">
        <f aca="false">基本!$P$2</f>
        <v>49674</v>
      </c>
      <c r="P2" s="34" t="n">
        <f aca="false">基本!$Q$2</f>
        <v>50040</v>
      </c>
      <c r="Q2" s="34" t="n">
        <f aca="false">基本!$R$2</f>
        <v>50405</v>
      </c>
      <c r="R2" s="34" t="n">
        <f aca="false">基本!$S$2</f>
        <v>50770</v>
      </c>
      <c r="S2" s="34" t="n">
        <f aca="false">基本!$T$2</f>
        <v>51135</v>
      </c>
      <c r="T2" s="34" t="n">
        <f aca="false">基本!$U$2</f>
        <v>51501</v>
      </c>
      <c r="U2" s="34" t="n">
        <f aca="false">基本!$V$2</f>
        <v>51866</v>
      </c>
      <c r="V2" s="34" t="n">
        <f aca="false">基本!$W$2</f>
        <v>52231</v>
      </c>
      <c r="W2" s="34" t="n">
        <f aca="false">基本!$X$2</f>
        <v>52596</v>
      </c>
      <c r="X2" s="34" t="n">
        <f aca="false">基本!$Y$2</f>
        <v>52962</v>
      </c>
      <c r="Y2" s="34" t="n">
        <f aca="false">基本!$Z$2</f>
        <v>53327</v>
      </c>
      <c r="Z2" s="34" t="n">
        <f aca="false">基本!$AA$2</f>
        <v>53692</v>
      </c>
      <c r="AA2" s="34" t="n">
        <f aca="false">基本!$AB$2</f>
        <v>54057</v>
      </c>
      <c r="AB2" s="34" t="n">
        <f aca="false">基本!$AC$2</f>
        <v>54423</v>
      </c>
      <c r="AC2" s="34" t="n">
        <f aca="false">基本!$AD$2</f>
        <v>54788</v>
      </c>
      <c r="AD2" s="34" t="n">
        <f aca="false">基本!$AE$2</f>
        <v>55153</v>
      </c>
      <c r="AE2" s="34" t="n">
        <f aca="false">基本!$AF$2</f>
        <v>55518</v>
      </c>
      <c r="AF2" s="34" t="n">
        <f aca="false">基本!$AG$2</f>
        <v>55884</v>
      </c>
      <c r="AG2" s="34" t="n">
        <f aca="false">基本!$AH$2</f>
        <v>56249</v>
      </c>
      <c r="AH2" s="34" t="n">
        <f aca="false">基本!$AI$2</f>
        <v>56614</v>
      </c>
      <c r="AI2" s="34" t="n">
        <f aca="false">基本!$AJ$2</f>
        <v>56979</v>
      </c>
      <c r="AJ2" s="34" t="n">
        <f aca="false">基本!$AK$2</f>
        <v>57345</v>
      </c>
      <c r="AK2" s="34" t="n">
        <f aca="false">基本!$AL$2</f>
        <v>57710</v>
      </c>
      <c r="AL2" s="34" t="n">
        <f aca="false">基本!$AM$2</f>
        <v>58075</v>
      </c>
      <c r="AM2" s="34" t="n">
        <f aca="false">基本!$AN$2</f>
        <v>58440</v>
      </c>
      <c r="AN2" s="34" t="n">
        <f aca="false">基本!$AO$2</f>
        <v>58806</v>
      </c>
      <c r="AO2" s="34" t="n">
        <f aca="false">基本!$AP$2</f>
        <v>59171</v>
      </c>
      <c r="AP2" s="34" t="n">
        <f aca="false">基本!$AQ$2</f>
        <v>59536</v>
      </c>
      <c r="AQ2" s="34" t="n">
        <f aca="false">基本!$AR$2</f>
        <v>59901</v>
      </c>
      <c r="AR2" s="34" t="n">
        <f aca="false">基本!$AS$2</f>
        <v>60267</v>
      </c>
      <c r="AS2" s="34" t="n">
        <f aca="false">基本!$AT$2</f>
        <v>60632</v>
      </c>
    </row>
    <row r="3" s="82" customFormat="true" ht="17" hidden="false" customHeight="false" outlineLevel="0" collapsed="false">
      <c r="A3" s="35" t="s">
        <v>27</v>
      </c>
      <c r="B3" s="39" t="str">
        <f aca="false">基本!$B$3</f>
        <v>夫</v>
      </c>
      <c r="C3" s="40" t="n">
        <f aca="false">基本!$D$3</f>
        <v>0</v>
      </c>
      <c r="D3" s="40" t="n">
        <f aca="false">基本!$D$3</f>
        <v>0</v>
      </c>
      <c r="E3" s="40" t="n">
        <f aca="false">基本!$F$3</f>
        <v>0</v>
      </c>
      <c r="F3" s="40" t="n">
        <f aca="false">基本!$G$3</f>
        <v>0</v>
      </c>
      <c r="G3" s="40" t="n">
        <f aca="false">基本!$H$3</f>
        <v>0</v>
      </c>
      <c r="H3" s="40" t="n">
        <f aca="false">基本!$I$3</f>
        <v>0</v>
      </c>
      <c r="I3" s="40" t="n">
        <f aca="false">基本!$J$3</f>
        <v>0</v>
      </c>
      <c r="J3" s="40" t="n">
        <f aca="false">基本!$K$3</f>
        <v>0</v>
      </c>
      <c r="K3" s="40" t="n">
        <f aca="false">基本!$L$3</f>
        <v>0</v>
      </c>
      <c r="L3" s="40" t="n">
        <f aca="false">基本!$M$3</f>
        <v>0</v>
      </c>
      <c r="M3" s="40" t="n">
        <f aca="false">基本!$N$3</f>
        <v>0</v>
      </c>
      <c r="N3" s="40" t="n">
        <f aca="false">基本!$O$3</f>
        <v>0</v>
      </c>
      <c r="O3" s="40" t="n">
        <f aca="false">基本!$P$3</f>
        <v>0</v>
      </c>
      <c r="P3" s="40" t="n">
        <f aca="false">基本!$Q$3</f>
        <v>0</v>
      </c>
      <c r="Q3" s="40" t="n">
        <f aca="false">基本!$R$3</f>
        <v>0</v>
      </c>
      <c r="R3" s="40" t="n">
        <f aca="false">基本!$S$3</f>
        <v>0</v>
      </c>
      <c r="S3" s="40" t="n">
        <f aca="false">基本!$T$3</f>
        <v>0</v>
      </c>
      <c r="T3" s="40" t="n">
        <f aca="false">基本!$U$3</f>
        <v>0</v>
      </c>
      <c r="U3" s="40" t="n">
        <f aca="false">基本!$V$3</f>
        <v>0</v>
      </c>
      <c r="V3" s="40" t="n">
        <f aca="false">基本!$W$3</f>
        <v>0</v>
      </c>
      <c r="W3" s="40" t="n">
        <f aca="false">基本!$X$3</f>
        <v>0</v>
      </c>
      <c r="X3" s="40" t="n">
        <f aca="false">基本!$Y$3</f>
        <v>0</v>
      </c>
      <c r="Y3" s="40" t="n">
        <f aca="false">基本!$Z$3</f>
        <v>0</v>
      </c>
      <c r="Z3" s="40" t="n">
        <f aca="false">基本!$AA$3</f>
        <v>0</v>
      </c>
      <c r="AA3" s="40" t="n">
        <f aca="false">基本!$AB$3</f>
        <v>0</v>
      </c>
      <c r="AB3" s="40" t="n">
        <f aca="false">基本!$AC$3</f>
        <v>0</v>
      </c>
      <c r="AC3" s="40" t="n">
        <f aca="false">基本!$AD$3</f>
        <v>0</v>
      </c>
      <c r="AD3" s="40" t="n">
        <f aca="false">基本!$AE$3</f>
        <v>0</v>
      </c>
      <c r="AE3" s="40" t="n">
        <f aca="false">基本!$AF$3</f>
        <v>0</v>
      </c>
      <c r="AF3" s="40" t="n">
        <f aca="false">基本!$AG$3</f>
        <v>0</v>
      </c>
      <c r="AG3" s="40" t="n">
        <f aca="false">基本!$AH$3</f>
        <v>0</v>
      </c>
      <c r="AH3" s="40" t="n">
        <f aca="false">基本!$AI$3</f>
        <v>0</v>
      </c>
      <c r="AI3" s="40" t="n">
        <f aca="false">基本!$AJ$3</f>
        <v>0</v>
      </c>
      <c r="AJ3" s="40" t="n">
        <f aca="false">基本!$AK$3</f>
        <v>0</v>
      </c>
      <c r="AK3" s="40" t="n">
        <f aca="false">基本!$AL$3</f>
        <v>0</v>
      </c>
      <c r="AL3" s="40" t="n">
        <f aca="false">基本!$AM$3</f>
        <v>0</v>
      </c>
      <c r="AM3" s="40" t="n">
        <f aca="false">基本!$AN$3</f>
        <v>0</v>
      </c>
      <c r="AN3" s="40" t="n">
        <f aca="false">基本!$AO$3</f>
        <v>0</v>
      </c>
      <c r="AO3" s="40" t="n">
        <f aca="false">基本!$AP$3</f>
        <v>0</v>
      </c>
      <c r="AP3" s="40" t="n">
        <f aca="false">基本!$AQ$3</f>
        <v>0</v>
      </c>
      <c r="AQ3" s="40" t="n">
        <f aca="false">基本!$AR$3</f>
        <v>0</v>
      </c>
      <c r="AR3" s="40" t="n">
        <f aca="false">基本!$AS$3</f>
        <v>0</v>
      </c>
      <c r="AS3" s="40" t="n">
        <f aca="false">基本!$AT$3</f>
        <v>0</v>
      </c>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row>
    <row r="4" s="82" customFormat="true" ht="17" hidden="false" customHeight="false" outlineLevel="0" collapsed="false">
      <c r="A4" s="35"/>
      <c r="B4" s="39" t="str">
        <f aca="false">基本!$B$4</f>
        <v>妻</v>
      </c>
      <c r="C4" s="40" t="n">
        <f aca="false">基本!$D$4</f>
        <v>0</v>
      </c>
      <c r="D4" s="40" t="n">
        <f aca="false">基本!$E$4</f>
        <v>0</v>
      </c>
      <c r="E4" s="40" t="n">
        <f aca="false">基本!$F$4</f>
        <v>0</v>
      </c>
      <c r="F4" s="40" t="n">
        <f aca="false">基本!$G$4</f>
        <v>0</v>
      </c>
      <c r="G4" s="40" t="n">
        <f aca="false">基本!$H$4</f>
        <v>0</v>
      </c>
      <c r="H4" s="40" t="n">
        <f aca="false">基本!$I$4</f>
        <v>0</v>
      </c>
      <c r="I4" s="40" t="n">
        <f aca="false">基本!$J$4</f>
        <v>0</v>
      </c>
      <c r="J4" s="40" t="n">
        <f aca="false">基本!$K$4</f>
        <v>0</v>
      </c>
      <c r="K4" s="40" t="n">
        <f aca="false">基本!$L$4</f>
        <v>0</v>
      </c>
      <c r="L4" s="40" t="n">
        <f aca="false">基本!$M$4</f>
        <v>0</v>
      </c>
      <c r="M4" s="40" t="n">
        <f aca="false">基本!$N$4</f>
        <v>0</v>
      </c>
      <c r="N4" s="40" t="n">
        <f aca="false">基本!$O$4</f>
        <v>0</v>
      </c>
      <c r="O4" s="40" t="n">
        <f aca="false">基本!$P$4</f>
        <v>0</v>
      </c>
      <c r="P4" s="40" t="n">
        <f aca="false">基本!$Q$4</f>
        <v>0</v>
      </c>
      <c r="Q4" s="40" t="n">
        <f aca="false">基本!$R$4</f>
        <v>0</v>
      </c>
      <c r="R4" s="40" t="n">
        <f aca="false">基本!$S$4</f>
        <v>0</v>
      </c>
      <c r="S4" s="40" t="n">
        <f aca="false">基本!$T$4</f>
        <v>0</v>
      </c>
      <c r="T4" s="40" t="n">
        <f aca="false">基本!$U$4</f>
        <v>0</v>
      </c>
      <c r="U4" s="40" t="n">
        <f aca="false">基本!$V$4</f>
        <v>0</v>
      </c>
      <c r="V4" s="40" t="n">
        <f aca="false">基本!$W$4</f>
        <v>0</v>
      </c>
      <c r="W4" s="40" t="n">
        <f aca="false">基本!$X$4</f>
        <v>0</v>
      </c>
      <c r="X4" s="40" t="n">
        <f aca="false">基本!$Y$4</f>
        <v>0</v>
      </c>
      <c r="Y4" s="40" t="n">
        <f aca="false">基本!$Z$4</f>
        <v>0</v>
      </c>
      <c r="Z4" s="40" t="n">
        <f aca="false">基本!$AA$4</f>
        <v>0</v>
      </c>
      <c r="AA4" s="40" t="n">
        <f aca="false">基本!$AB$4</f>
        <v>0</v>
      </c>
      <c r="AB4" s="40" t="n">
        <f aca="false">基本!$AC$4</f>
        <v>0</v>
      </c>
      <c r="AC4" s="40" t="n">
        <f aca="false">基本!$AD$4</f>
        <v>0</v>
      </c>
      <c r="AD4" s="40" t="n">
        <f aca="false">基本!$AE$4</f>
        <v>0</v>
      </c>
      <c r="AE4" s="40" t="n">
        <f aca="false">基本!$AF$4</f>
        <v>0</v>
      </c>
      <c r="AF4" s="40" t="n">
        <f aca="false">基本!$AG$4</f>
        <v>0</v>
      </c>
      <c r="AG4" s="40" t="n">
        <f aca="false">基本!$AH$4</f>
        <v>0</v>
      </c>
      <c r="AH4" s="40" t="n">
        <f aca="false">基本!$AI$4</f>
        <v>0</v>
      </c>
      <c r="AI4" s="40" t="n">
        <f aca="false">基本!$AJ$4</f>
        <v>0</v>
      </c>
      <c r="AJ4" s="40" t="n">
        <f aca="false">基本!$AK$4</f>
        <v>0</v>
      </c>
      <c r="AK4" s="40" t="n">
        <f aca="false">基本!$AL$4</f>
        <v>0</v>
      </c>
      <c r="AL4" s="40" t="n">
        <f aca="false">基本!$AM$4</f>
        <v>0</v>
      </c>
      <c r="AM4" s="40" t="n">
        <f aca="false">基本!$AN$4</f>
        <v>0</v>
      </c>
      <c r="AN4" s="40" t="n">
        <f aca="false">基本!$AO$4</f>
        <v>0</v>
      </c>
      <c r="AO4" s="40" t="n">
        <f aca="false">基本!$AP$4</f>
        <v>0</v>
      </c>
      <c r="AP4" s="40" t="n">
        <f aca="false">基本!$AQ$4</f>
        <v>0</v>
      </c>
      <c r="AQ4" s="40" t="n">
        <f aca="false">基本!$AR$4</f>
        <v>0</v>
      </c>
      <c r="AR4" s="40" t="n">
        <f aca="false">基本!$AS$4</f>
        <v>0</v>
      </c>
      <c r="AS4" s="40" t="n">
        <f aca="false">基本!$AT$4</f>
        <v>0</v>
      </c>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row>
    <row r="5" s="85" customFormat="true" ht="17" hidden="false" customHeight="false" outlineLevel="0" collapsed="false">
      <c r="A5" s="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row>
    <row r="6" s="89" customFormat="true" ht="17" hidden="false" customHeight="false" outlineLevel="0" collapsed="false">
      <c r="A6" s="44" t="s">
        <v>42</v>
      </c>
      <c r="B6" s="45" t="str">
        <f aca="false">基本!$B$6</f>
        <v>給与</v>
      </c>
      <c r="C6" s="46" t="n">
        <f aca="false">基本!D6</f>
        <v>0</v>
      </c>
      <c r="D6" s="46" t="n">
        <f aca="false">基本!E6</f>
        <v>0</v>
      </c>
      <c r="E6" s="46" t="n">
        <f aca="false">基本!F6</f>
        <v>0</v>
      </c>
      <c r="F6" s="46" t="n">
        <f aca="false">基本!G6</f>
        <v>0</v>
      </c>
      <c r="G6" s="46" t="n">
        <f aca="false">基本!H6</f>
        <v>0</v>
      </c>
      <c r="H6" s="46" t="n">
        <f aca="false">基本!I6</f>
        <v>0</v>
      </c>
      <c r="I6" s="46" t="n">
        <f aca="false">基本!J6</f>
        <v>0</v>
      </c>
      <c r="J6" s="46" t="n">
        <f aca="false">基本!K6</f>
        <v>0</v>
      </c>
      <c r="K6" s="46" t="n">
        <f aca="false">基本!L6</f>
        <v>0</v>
      </c>
      <c r="L6" s="46" t="n">
        <f aca="false">基本!M6</f>
        <v>0</v>
      </c>
      <c r="M6" s="46" t="n">
        <f aca="false">基本!N6</f>
        <v>0</v>
      </c>
      <c r="N6" s="46" t="n">
        <f aca="false">基本!O6</f>
        <v>0</v>
      </c>
      <c r="O6" s="46" t="n">
        <f aca="false">基本!P6</f>
        <v>0</v>
      </c>
      <c r="P6" s="46" t="n">
        <f aca="false">基本!Q6</f>
        <v>0</v>
      </c>
      <c r="Q6" s="46" t="n">
        <f aca="false">基本!R6</f>
        <v>0</v>
      </c>
      <c r="R6" s="46" t="n">
        <f aca="false">基本!S6</f>
        <v>0</v>
      </c>
      <c r="S6" s="46" t="n">
        <f aca="false">基本!T6</f>
        <v>0</v>
      </c>
      <c r="T6" s="46" t="n">
        <f aca="false">基本!U6</f>
        <v>0</v>
      </c>
      <c r="U6" s="46" t="n">
        <f aca="false">基本!V6</f>
        <v>0</v>
      </c>
      <c r="V6" s="46" t="n">
        <f aca="false">基本!W6</f>
        <v>0</v>
      </c>
      <c r="W6" s="46" t="n">
        <f aca="false">基本!X6</f>
        <v>0</v>
      </c>
      <c r="X6" s="46" t="n">
        <f aca="false">基本!Y6</f>
        <v>0</v>
      </c>
      <c r="Y6" s="46" t="n">
        <f aca="false">基本!Z6</f>
        <v>0</v>
      </c>
      <c r="Z6" s="46" t="n">
        <f aca="false">基本!AA6</f>
        <v>0</v>
      </c>
      <c r="AA6" s="46" t="n">
        <f aca="false">基本!AB6</f>
        <v>0</v>
      </c>
      <c r="AB6" s="46" t="n">
        <f aca="false">基本!AC6</f>
        <v>0</v>
      </c>
      <c r="AC6" s="46" t="n">
        <f aca="false">基本!AD6</f>
        <v>0</v>
      </c>
      <c r="AD6" s="46" t="n">
        <f aca="false">基本!AE6</f>
        <v>0</v>
      </c>
      <c r="AE6" s="46" t="n">
        <f aca="false">基本!AF6</f>
        <v>0</v>
      </c>
      <c r="AF6" s="46" t="n">
        <f aca="false">基本!AG6</f>
        <v>0</v>
      </c>
      <c r="AG6" s="46" t="n">
        <f aca="false">基本!AH6</f>
        <v>0</v>
      </c>
      <c r="AH6" s="46" t="n">
        <f aca="false">基本!AI6</f>
        <v>0</v>
      </c>
      <c r="AI6" s="46" t="n">
        <f aca="false">基本!AJ6</f>
        <v>0</v>
      </c>
      <c r="AJ6" s="46" t="n">
        <f aca="false">基本!AK6</f>
        <v>0</v>
      </c>
      <c r="AK6" s="46" t="n">
        <f aca="false">基本!AL6</f>
        <v>0</v>
      </c>
      <c r="AL6" s="46" t="n">
        <f aca="false">基本!AM6</f>
        <v>0</v>
      </c>
      <c r="AM6" s="46" t="n">
        <f aca="false">基本!AN6</f>
        <v>0</v>
      </c>
      <c r="AN6" s="46" t="n">
        <f aca="false">基本!AO6</f>
        <v>0</v>
      </c>
      <c r="AO6" s="46" t="n">
        <f aca="false">基本!AP6</f>
        <v>0</v>
      </c>
      <c r="AP6" s="46" t="n">
        <f aca="false">基本!AQ6</f>
        <v>0</v>
      </c>
      <c r="AQ6" s="46" t="n">
        <f aca="false">基本!AR6</f>
        <v>0</v>
      </c>
      <c r="AR6" s="46" t="n">
        <f aca="false">基本!AS6</f>
        <v>0</v>
      </c>
      <c r="AS6" s="46" t="n">
        <f aca="false">基本!AT6</f>
        <v>0</v>
      </c>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row>
    <row r="7" s="89" customFormat="true" ht="17" hidden="false" customHeight="false" outlineLevel="0" collapsed="false">
      <c r="A7" s="44"/>
      <c r="B7" s="45" t="str">
        <f aca="false">基本!$B$7</f>
        <v>退職金</v>
      </c>
      <c r="C7" s="46" t="n">
        <f aca="false">基本!D7</f>
        <v>0</v>
      </c>
      <c r="D7" s="46" t="n">
        <f aca="false">基本!E7</f>
        <v>0</v>
      </c>
      <c r="E7" s="46" t="n">
        <f aca="false">基本!F7</f>
        <v>0</v>
      </c>
      <c r="F7" s="46" t="n">
        <f aca="false">基本!G7</f>
        <v>0</v>
      </c>
      <c r="G7" s="46" t="n">
        <f aca="false">基本!H7</f>
        <v>0</v>
      </c>
      <c r="H7" s="46" t="n">
        <f aca="false">基本!I7</f>
        <v>0</v>
      </c>
      <c r="I7" s="46" t="n">
        <f aca="false">基本!J7</f>
        <v>0</v>
      </c>
      <c r="J7" s="46" t="n">
        <f aca="false">基本!K7</f>
        <v>0</v>
      </c>
      <c r="K7" s="46" t="n">
        <f aca="false">基本!L7</f>
        <v>0</v>
      </c>
      <c r="L7" s="46" t="n">
        <f aca="false">基本!M7</f>
        <v>0</v>
      </c>
      <c r="M7" s="46" t="n">
        <f aca="false">基本!N7</f>
        <v>0</v>
      </c>
      <c r="N7" s="46" t="n">
        <f aca="false">基本!O7</f>
        <v>0</v>
      </c>
      <c r="O7" s="46" t="n">
        <f aca="false">基本!P7</f>
        <v>0</v>
      </c>
      <c r="P7" s="46" t="n">
        <f aca="false">基本!Q7</f>
        <v>0</v>
      </c>
      <c r="Q7" s="46" t="n">
        <f aca="false">基本!R7</f>
        <v>0</v>
      </c>
      <c r="R7" s="46" t="n">
        <f aca="false">基本!S7</f>
        <v>0</v>
      </c>
      <c r="S7" s="46" t="n">
        <f aca="false">基本!T7</f>
        <v>0</v>
      </c>
      <c r="T7" s="46" t="n">
        <f aca="false">基本!U7</f>
        <v>0</v>
      </c>
      <c r="U7" s="46" t="n">
        <f aca="false">基本!V7</f>
        <v>0</v>
      </c>
      <c r="V7" s="46" t="n">
        <f aca="false">基本!W7</f>
        <v>0</v>
      </c>
      <c r="W7" s="46" t="n">
        <f aca="false">基本!X7</f>
        <v>0</v>
      </c>
      <c r="X7" s="46" t="n">
        <f aca="false">基本!Y7</f>
        <v>0</v>
      </c>
      <c r="Y7" s="46" t="n">
        <f aca="false">基本!Z7</f>
        <v>0</v>
      </c>
      <c r="Z7" s="46" t="n">
        <f aca="false">基本!AA7</f>
        <v>0</v>
      </c>
      <c r="AA7" s="46" t="n">
        <f aca="false">基本!AB7</f>
        <v>0</v>
      </c>
      <c r="AB7" s="46" t="n">
        <f aca="false">基本!AC7</f>
        <v>0</v>
      </c>
      <c r="AC7" s="46" t="n">
        <f aca="false">基本!AD7</f>
        <v>0</v>
      </c>
      <c r="AD7" s="46" t="n">
        <f aca="false">基本!AE7</f>
        <v>0</v>
      </c>
      <c r="AE7" s="46" t="n">
        <f aca="false">基本!AF7</f>
        <v>0</v>
      </c>
      <c r="AF7" s="46" t="n">
        <f aca="false">基本!AG7</f>
        <v>0</v>
      </c>
      <c r="AG7" s="46" t="n">
        <f aca="false">基本!AH7</f>
        <v>0</v>
      </c>
      <c r="AH7" s="46" t="n">
        <f aca="false">基本!AI7</f>
        <v>0</v>
      </c>
      <c r="AI7" s="46" t="n">
        <f aca="false">基本!AJ7</f>
        <v>0</v>
      </c>
      <c r="AJ7" s="46" t="n">
        <f aca="false">基本!AK7</f>
        <v>0</v>
      </c>
      <c r="AK7" s="46" t="n">
        <f aca="false">基本!AL7</f>
        <v>0</v>
      </c>
      <c r="AL7" s="46" t="n">
        <f aca="false">基本!AM7</f>
        <v>0</v>
      </c>
      <c r="AM7" s="46" t="n">
        <f aca="false">基本!AN7</f>
        <v>0</v>
      </c>
      <c r="AN7" s="46" t="n">
        <f aca="false">基本!AO7</f>
        <v>0</v>
      </c>
      <c r="AO7" s="46" t="n">
        <f aca="false">基本!AP7</f>
        <v>0</v>
      </c>
      <c r="AP7" s="46" t="n">
        <f aca="false">基本!AQ7</f>
        <v>0</v>
      </c>
      <c r="AQ7" s="46" t="n">
        <f aca="false">基本!AR7</f>
        <v>0</v>
      </c>
      <c r="AR7" s="46" t="n">
        <f aca="false">基本!AS7</f>
        <v>0</v>
      </c>
      <c r="AS7" s="46" t="n">
        <f aca="false">基本!AT7</f>
        <v>0</v>
      </c>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row>
    <row r="8" s="88" customFormat="true" ht="17" hidden="false" customHeight="false" outlineLevel="0" collapsed="false">
      <c r="A8" s="44"/>
      <c r="B8" s="45" t="str">
        <f aca="false">基本!$B$8</f>
        <v>厚生年金</v>
      </c>
      <c r="C8" s="46" t="n">
        <f aca="false">基本!D8</f>
        <v>0</v>
      </c>
      <c r="D8" s="46" t="n">
        <f aca="false">基本!E8</f>
        <v>0</v>
      </c>
      <c r="E8" s="46" t="n">
        <f aca="false">基本!F8</f>
        <v>0</v>
      </c>
      <c r="F8" s="46" t="n">
        <f aca="false">基本!G8</f>
        <v>0</v>
      </c>
      <c r="G8" s="46" t="n">
        <f aca="false">基本!H8</f>
        <v>0</v>
      </c>
      <c r="H8" s="46" t="n">
        <f aca="false">基本!I8</f>
        <v>0</v>
      </c>
      <c r="I8" s="46" t="n">
        <f aca="false">基本!J8</f>
        <v>0</v>
      </c>
      <c r="J8" s="46" t="n">
        <f aca="false">基本!K8</f>
        <v>0</v>
      </c>
      <c r="K8" s="46" t="n">
        <f aca="false">基本!L8</f>
        <v>0</v>
      </c>
      <c r="L8" s="46" t="n">
        <f aca="false">基本!M8</f>
        <v>0</v>
      </c>
      <c r="M8" s="46" t="n">
        <f aca="false">基本!N8</f>
        <v>0</v>
      </c>
      <c r="N8" s="46" t="n">
        <f aca="false">基本!O8</f>
        <v>0</v>
      </c>
      <c r="O8" s="46" t="n">
        <f aca="false">基本!P8</f>
        <v>0</v>
      </c>
      <c r="P8" s="46" t="n">
        <f aca="false">基本!Q8</f>
        <v>0</v>
      </c>
      <c r="Q8" s="46" t="n">
        <f aca="false">基本!R8</f>
        <v>0</v>
      </c>
      <c r="R8" s="46" t="n">
        <f aca="false">基本!S8</f>
        <v>0</v>
      </c>
      <c r="S8" s="46" t="n">
        <f aca="false">基本!T8</f>
        <v>0</v>
      </c>
      <c r="T8" s="46" t="n">
        <f aca="false">基本!U8</f>
        <v>0</v>
      </c>
      <c r="U8" s="46" t="n">
        <f aca="false">基本!V8</f>
        <v>0</v>
      </c>
      <c r="V8" s="46" t="n">
        <f aca="false">基本!W8</f>
        <v>0</v>
      </c>
      <c r="W8" s="46" t="n">
        <f aca="false">基本!X8</f>
        <v>0</v>
      </c>
      <c r="X8" s="46" t="n">
        <f aca="false">基本!Y8</f>
        <v>0</v>
      </c>
      <c r="Y8" s="46" t="n">
        <f aca="false">基本!Z8</f>
        <v>0</v>
      </c>
      <c r="Z8" s="46" t="n">
        <f aca="false">基本!AA8</f>
        <v>0</v>
      </c>
      <c r="AA8" s="46" t="n">
        <f aca="false">基本!AB8</f>
        <v>0</v>
      </c>
      <c r="AB8" s="46" t="n">
        <f aca="false">基本!AC8</f>
        <v>0</v>
      </c>
      <c r="AC8" s="46" t="n">
        <f aca="false">基本!AD8</f>
        <v>0</v>
      </c>
      <c r="AD8" s="46" t="n">
        <f aca="false">基本!AE8</f>
        <v>0</v>
      </c>
      <c r="AE8" s="46" t="n">
        <f aca="false">基本!AF8</f>
        <v>0</v>
      </c>
      <c r="AF8" s="46" t="n">
        <f aca="false">基本!AG8</f>
        <v>0</v>
      </c>
      <c r="AG8" s="46" t="n">
        <f aca="false">基本!AH8</f>
        <v>0</v>
      </c>
      <c r="AH8" s="46" t="n">
        <f aca="false">基本!AI8</f>
        <v>0</v>
      </c>
      <c r="AI8" s="46" t="n">
        <f aca="false">基本!AJ8</f>
        <v>0</v>
      </c>
      <c r="AJ8" s="46" t="n">
        <f aca="false">基本!AK8</f>
        <v>0</v>
      </c>
      <c r="AK8" s="46" t="n">
        <f aca="false">基本!AL8</f>
        <v>0</v>
      </c>
      <c r="AL8" s="46" t="n">
        <f aca="false">基本!AM8</f>
        <v>0</v>
      </c>
      <c r="AM8" s="46" t="n">
        <f aca="false">基本!AN8</f>
        <v>0</v>
      </c>
      <c r="AN8" s="46" t="n">
        <f aca="false">基本!AO8</f>
        <v>0</v>
      </c>
      <c r="AO8" s="46" t="n">
        <f aca="false">基本!AP8</f>
        <v>0</v>
      </c>
      <c r="AP8" s="46" t="n">
        <f aca="false">基本!AQ8</f>
        <v>0</v>
      </c>
      <c r="AQ8" s="46" t="n">
        <f aca="false">基本!AR8</f>
        <v>0</v>
      </c>
      <c r="AR8" s="46" t="n">
        <f aca="false">基本!AS8</f>
        <v>0</v>
      </c>
      <c r="AS8" s="46" t="n">
        <f aca="false">基本!AT8</f>
        <v>0</v>
      </c>
    </row>
    <row r="9" s="88" customFormat="true" ht="17" hidden="false" customHeight="false" outlineLevel="0" collapsed="false">
      <c r="A9" s="44"/>
      <c r="B9" s="45" t="str">
        <f aca="false">基本!$B$9</f>
        <v>老齢基礎年金（夫）</v>
      </c>
      <c r="C9" s="46" t="n">
        <f aca="false">基本!D9</f>
        <v>0</v>
      </c>
      <c r="D9" s="46" t="n">
        <f aca="false">基本!E9</f>
        <v>0</v>
      </c>
      <c r="E9" s="46" t="n">
        <f aca="false">基本!F9</f>
        <v>0</v>
      </c>
      <c r="F9" s="46" t="n">
        <f aca="false">基本!G9</f>
        <v>0</v>
      </c>
      <c r="G9" s="46" t="n">
        <f aca="false">基本!H9</f>
        <v>0</v>
      </c>
      <c r="H9" s="46" t="n">
        <f aca="false">基本!I9</f>
        <v>0</v>
      </c>
      <c r="I9" s="46" t="n">
        <f aca="false">基本!J9</f>
        <v>0</v>
      </c>
      <c r="J9" s="46" t="n">
        <f aca="false">基本!K9</f>
        <v>0</v>
      </c>
      <c r="K9" s="46" t="n">
        <f aca="false">基本!L9</f>
        <v>0</v>
      </c>
      <c r="L9" s="46" t="n">
        <f aca="false">基本!M9</f>
        <v>0</v>
      </c>
      <c r="M9" s="46" t="n">
        <f aca="false">基本!N9</f>
        <v>0</v>
      </c>
      <c r="N9" s="46" t="n">
        <f aca="false">基本!O9</f>
        <v>0</v>
      </c>
      <c r="O9" s="46" t="n">
        <f aca="false">基本!P9</f>
        <v>0</v>
      </c>
      <c r="P9" s="46" t="n">
        <f aca="false">基本!Q9</f>
        <v>0</v>
      </c>
      <c r="Q9" s="46" t="n">
        <f aca="false">基本!R9</f>
        <v>0</v>
      </c>
      <c r="R9" s="46" t="n">
        <f aca="false">基本!S9</f>
        <v>0</v>
      </c>
      <c r="S9" s="46" t="n">
        <f aca="false">基本!T9</f>
        <v>0</v>
      </c>
      <c r="T9" s="46" t="n">
        <f aca="false">基本!U9</f>
        <v>0</v>
      </c>
      <c r="U9" s="46" t="n">
        <f aca="false">基本!V9</f>
        <v>0</v>
      </c>
      <c r="V9" s="46" t="n">
        <f aca="false">基本!W9</f>
        <v>0</v>
      </c>
      <c r="W9" s="46" t="n">
        <f aca="false">基本!X9</f>
        <v>0</v>
      </c>
      <c r="X9" s="46" t="n">
        <f aca="false">基本!Y9</f>
        <v>0</v>
      </c>
      <c r="Y9" s="46" t="n">
        <f aca="false">基本!Z9</f>
        <v>0</v>
      </c>
      <c r="Z9" s="46" t="n">
        <f aca="false">基本!AA9</f>
        <v>0</v>
      </c>
      <c r="AA9" s="46" t="n">
        <f aca="false">基本!AB9</f>
        <v>0</v>
      </c>
      <c r="AB9" s="46" t="n">
        <f aca="false">基本!AC9</f>
        <v>0</v>
      </c>
      <c r="AC9" s="46" t="n">
        <f aca="false">基本!AD9</f>
        <v>0</v>
      </c>
      <c r="AD9" s="46" t="n">
        <f aca="false">基本!AE9</f>
        <v>0</v>
      </c>
      <c r="AE9" s="46" t="n">
        <f aca="false">基本!AF9</f>
        <v>0</v>
      </c>
      <c r="AF9" s="46" t="n">
        <f aca="false">基本!AG9</f>
        <v>0</v>
      </c>
      <c r="AG9" s="46" t="n">
        <f aca="false">基本!AH9</f>
        <v>0</v>
      </c>
      <c r="AH9" s="46" t="n">
        <f aca="false">基本!AI9</f>
        <v>0</v>
      </c>
      <c r="AI9" s="46" t="n">
        <f aca="false">基本!AJ9</f>
        <v>0</v>
      </c>
      <c r="AJ9" s="46" t="n">
        <f aca="false">基本!AK9</f>
        <v>0</v>
      </c>
      <c r="AK9" s="46" t="n">
        <f aca="false">基本!AL9</f>
        <v>0</v>
      </c>
      <c r="AL9" s="46" t="n">
        <f aca="false">基本!AM9</f>
        <v>0</v>
      </c>
      <c r="AM9" s="46" t="n">
        <f aca="false">基本!AN9</f>
        <v>0</v>
      </c>
      <c r="AN9" s="46" t="n">
        <f aca="false">基本!AO9</f>
        <v>0</v>
      </c>
      <c r="AO9" s="46" t="n">
        <f aca="false">基本!AP9</f>
        <v>0</v>
      </c>
      <c r="AP9" s="46" t="n">
        <f aca="false">基本!AQ9</f>
        <v>0</v>
      </c>
      <c r="AQ9" s="46" t="n">
        <f aca="false">基本!AR9</f>
        <v>0</v>
      </c>
      <c r="AR9" s="46" t="n">
        <f aca="false">基本!AS9</f>
        <v>0</v>
      </c>
      <c r="AS9" s="46" t="n">
        <f aca="false">基本!AT9</f>
        <v>0</v>
      </c>
    </row>
    <row r="10" s="88" customFormat="true" ht="17" hidden="false" customHeight="false" outlineLevel="0" collapsed="false">
      <c r="A10" s="44"/>
      <c r="B10" s="45" t="str">
        <f aca="false">基本!$B$10</f>
        <v>老齢基礎年金（妻）</v>
      </c>
      <c r="C10" s="46" t="n">
        <f aca="false">基本!D10</f>
        <v>0</v>
      </c>
      <c r="D10" s="46" t="n">
        <f aca="false">基本!E10</f>
        <v>0</v>
      </c>
      <c r="E10" s="46" t="n">
        <f aca="false">基本!F10</f>
        <v>0</v>
      </c>
      <c r="F10" s="46" t="n">
        <f aca="false">基本!G10</f>
        <v>0</v>
      </c>
      <c r="G10" s="46" t="n">
        <f aca="false">基本!H10</f>
        <v>0</v>
      </c>
      <c r="H10" s="46" t="n">
        <f aca="false">基本!I10</f>
        <v>0</v>
      </c>
      <c r="I10" s="46" t="n">
        <f aca="false">基本!J10</f>
        <v>0</v>
      </c>
      <c r="J10" s="46" t="n">
        <f aca="false">基本!K10</f>
        <v>0</v>
      </c>
      <c r="K10" s="46" t="n">
        <f aca="false">基本!L10</f>
        <v>0</v>
      </c>
      <c r="L10" s="46" t="n">
        <f aca="false">基本!M10</f>
        <v>0</v>
      </c>
      <c r="M10" s="46" t="n">
        <f aca="false">基本!N10</f>
        <v>0</v>
      </c>
      <c r="N10" s="46" t="n">
        <f aca="false">基本!O10</f>
        <v>0</v>
      </c>
      <c r="O10" s="46" t="n">
        <f aca="false">基本!P10</f>
        <v>0</v>
      </c>
      <c r="P10" s="46" t="n">
        <f aca="false">基本!Q10</f>
        <v>0</v>
      </c>
      <c r="Q10" s="46" t="n">
        <f aca="false">基本!R10</f>
        <v>0</v>
      </c>
      <c r="R10" s="46" t="n">
        <f aca="false">基本!S10</f>
        <v>0</v>
      </c>
      <c r="S10" s="46" t="n">
        <f aca="false">基本!T10</f>
        <v>0</v>
      </c>
      <c r="T10" s="46" t="n">
        <f aca="false">基本!U10</f>
        <v>0</v>
      </c>
      <c r="U10" s="46" t="n">
        <f aca="false">基本!V10</f>
        <v>0</v>
      </c>
      <c r="V10" s="46" t="n">
        <f aca="false">基本!W10</f>
        <v>0</v>
      </c>
      <c r="W10" s="46" t="n">
        <f aca="false">基本!X10</f>
        <v>0</v>
      </c>
      <c r="X10" s="46" t="n">
        <f aca="false">基本!Y10</f>
        <v>0</v>
      </c>
      <c r="Y10" s="46" t="n">
        <f aca="false">基本!Z10</f>
        <v>0</v>
      </c>
      <c r="Z10" s="46" t="n">
        <f aca="false">基本!AA10</f>
        <v>0</v>
      </c>
      <c r="AA10" s="46" t="n">
        <f aca="false">基本!AB10</f>
        <v>0</v>
      </c>
      <c r="AB10" s="46" t="n">
        <f aca="false">基本!AC10</f>
        <v>0</v>
      </c>
      <c r="AC10" s="46" t="n">
        <f aca="false">基本!AD10</f>
        <v>0</v>
      </c>
      <c r="AD10" s="46" t="n">
        <f aca="false">基本!AE10</f>
        <v>0</v>
      </c>
      <c r="AE10" s="46" t="n">
        <f aca="false">基本!AF10</f>
        <v>0</v>
      </c>
      <c r="AF10" s="46" t="n">
        <f aca="false">基本!AG10</f>
        <v>0</v>
      </c>
      <c r="AG10" s="46" t="n">
        <f aca="false">基本!AH10</f>
        <v>0</v>
      </c>
      <c r="AH10" s="46" t="n">
        <f aca="false">基本!AI10</f>
        <v>0</v>
      </c>
      <c r="AI10" s="46" t="n">
        <f aca="false">基本!AJ10</f>
        <v>0</v>
      </c>
      <c r="AJ10" s="46" t="n">
        <f aca="false">基本!AK10</f>
        <v>0</v>
      </c>
      <c r="AK10" s="46" t="n">
        <f aca="false">基本!AL10</f>
        <v>0</v>
      </c>
      <c r="AL10" s="46" t="n">
        <f aca="false">基本!AM10</f>
        <v>0</v>
      </c>
      <c r="AM10" s="46" t="n">
        <f aca="false">基本!AN10</f>
        <v>0</v>
      </c>
      <c r="AN10" s="46" t="n">
        <f aca="false">基本!AO10</f>
        <v>0</v>
      </c>
      <c r="AO10" s="46" t="n">
        <f aca="false">基本!AP10</f>
        <v>0</v>
      </c>
      <c r="AP10" s="46" t="n">
        <f aca="false">基本!AQ10</f>
        <v>0</v>
      </c>
      <c r="AQ10" s="46" t="n">
        <f aca="false">基本!AR10</f>
        <v>0</v>
      </c>
      <c r="AR10" s="46" t="n">
        <f aca="false">基本!AS10</f>
        <v>0</v>
      </c>
      <c r="AS10" s="46" t="n">
        <f aca="false">基本!AT10</f>
        <v>0</v>
      </c>
    </row>
    <row r="11" s="89" customFormat="true" ht="17" hidden="false" customHeight="false" outlineLevel="0" collapsed="false">
      <c r="A11" s="44"/>
      <c r="B11" s="45" t="str">
        <f aca="false">基本!$B$11</f>
        <v>老齢厚生年金（妻）</v>
      </c>
      <c r="C11" s="46" t="n">
        <f aca="false">基本!D11</f>
        <v>0</v>
      </c>
      <c r="D11" s="46" t="n">
        <f aca="false">基本!E11</f>
        <v>0</v>
      </c>
      <c r="E11" s="46" t="n">
        <f aca="false">基本!F11</f>
        <v>0</v>
      </c>
      <c r="F11" s="46" t="n">
        <f aca="false">基本!G11</f>
        <v>0</v>
      </c>
      <c r="G11" s="46" t="n">
        <f aca="false">基本!H11</f>
        <v>0</v>
      </c>
      <c r="H11" s="46" t="n">
        <f aca="false">基本!I11</f>
        <v>0</v>
      </c>
      <c r="I11" s="46" t="n">
        <f aca="false">基本!J11</f>
        <v>0</v>
      </c>
      <c r="J11" s="46" t="n">
        <f aca="false">基本!K11</f>
        <v>0</v>
      </c>
      <c r="K11" s="46" t="n">
        <f aca="false">基本!L11</f>
        <v>0</v>
      </c>
      <c r="L11" s="46" t="n">
        <f aca="false">基本!M11</f>
        <v>0</v>
      </c>
      <c r="M11" s="46" t="n">
        <f aca="false">基本!N11</f>
        <v>0</v>
      </c>
      <c r="N11" s="46" t="n">
        <f aca="false">基本!O11</f>
        <v>0</v>
      </c>
      <c r="O11" s="46" t="n">
        <f aca="false">基本!P11</f>
        <v>0</v>
      </c>
      <c r="P11" s="46" t="n">
        <f aca="false">基本!Q11</f>
        <v>0</v>
      </c>
      <c r="Q11" s="46" t="n">
        <f aca="false">基本!R11</f>
        <v>0</v>
      </c>
      <c r="R11" s="46" t="n">
        <f aca="false">基本!S11</f>
        <v>0</v>
      </c>
      <c r="S11" s="46" t="n">
        <f aca="false">基本!T11</f>
        <v>0</v>
      </c>
      <c r="T11" s="46" t="n">
        <f aca="false">基本!U11</f>
        <v>0</v>
      </c>
      <c r="U11" s="46" t="n">
        <f aca="false">基本!V11</f>
        <v>0</v>
      </c>
      <c r="V11" s="46" t="n">
        <f aca="false">基本!W11</f>
        <v>0</v>
      </c>
      <c r="W11" s="46" t="n">
        <f aca="false">基本!X11</f>
        <v>0</v>
      </c>
      <c r="X11" s="46" t="n">
        <f aca="false">基本!Y11</f>
        <v>0</v>
      </c>
      <c r="Y11" s="46" t="n">
        <f aca="false">基本!Z11</f>
        <v>0</v>
      </c>
      <c r="Z11" s="46" t="n">
        <f aca="false">基本!AA11</f>
        <v>0</v>
      </c>
      <c r="AA11" s="46" t="n">
        <f aca="false">基本!AB11</f>
        <v>0</v>
      </c>
      <c r="AB11" s="46" t="n">
        <f aca="false">基本!AC11</f>
        <v>0</v>
      </c>
      <c r="AC11" s="46" t="n">
        <f aca="false">基本!AD11</f>
        <v>0</v>
      </c>
      <c r="AD11" s="46" t="n">
        <f aca="false">基本!AE11</f>
        <v>0</v>
      </c>
      <c r="AE11" s="46" t="n">
        <f aca="false">基本!AF11</f>
        <v>0</v>
      </c>
      <c r="AF11" s="46" t="n">
        <f aca="false">基本!AG11</f>
        <v>0</v>
      </c>
      <c r="AG11" s="46" t="n">
        <f aca="false">基本!AH11</f>
        <v>0</v>
      </c>
      <c r="AH11" s="46" t="n">
        <f aca="false">基本!AI11</f>
        <v>0</v>
      </c>
      <c r="AI11" s="46" t="n">
        <f aca="false">基本!AJ11</f>
        <v>0</v>
      </c>
      <c r="AJ11" s="46" t="n">
        <f aca="false">基本!AK11</f>
        <v>0</v>
      </c>
      <c r="AK11" s="46" t="n">
        <f aca="false">基本!AL11</f>
        <v>0</v>
      </c>
      <c r="AL11" s="46" t="n">
        <f aca="false">基本!AM11</f>
        <v>0</v>
      </c>
      <c r="AM11" s="46" t="n">
        <f aca="false">基本!AN11</f>
        <v>0</v>
      </c>
      <c r="AN11" s="46" t="n">
        <f aca="false">基本!AO11</f>
        <v>0</v>
      </c>
      <c r="AO11" s="46" t="n">
        <f aca="false">基本!AP11</f>
        <v>0</v>
      </c>
      <c r="AP11" s="46" t="n">
        <f aca="false">基本!AQ11</f>
        <v>0</v>
      </c>
      <c r="AQ11" s="46" t="n">
        <f aca="false">基本!AR11</f>
        <v>0</v>
      </c>
      <c r="AR11" s="46" t="n">
        <f aca="false">基本!AS11</f>
        <v>0</v>
      </c>
      <c r="AS11" s="46" t="n">
        <f aca="false">基本!AT11</f>
        <v>0</v>
      </c>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row>
    <row r="12" s="89" customFormat="true" ht="17" hidden="false" customHeight="false" outlineLevel="0" collapsed="false">
      <c r="A12" s="44"/>
      <c r="B12" s="45" t="str">
        <f aca="false">基本!$B$12</f>
        <v>遺族年金</v>
      </c>
      <c r="C12" s="46" t="n">
        <f aca="false">基本!D12</f>
        <v>0</v>
      </c>
      <c r="D12" s="46" t="n">
        <f aca="false">基本!E12</f>
        <v>0</v>
      </c>
      <c r="E12" s="46" t="n">
        <f aca="false">基本!F12</f>
        <v>0</v>
      </c>
      <c r="F12" s="46" t="n">
        <f aca="false">基本!G12</f>
        <v>0</v>
      </c>
      <c r="G12" s="46" t="n">
        <f aca="false">基本!H12</f>
        <v>0</v>
      </c>
      <c r="H12" s="46" t="n">
        <f aca="false">基本!I12</f>
        <v>0</v>
      </c>
      <c r="I12" s="46" t="n">
        <f aca="false">基本!J12</f>
        <v>0</v>
      </c>
      <c r="J12" s="46" t="n">
        <f aca="false">基本!K12</f>
        <v>0</v>
      </c>
      <c r="K12" s="46" t="n">
        <f aca="false">基本!L12</f>
        <v>0</v>
      </c>
      <c r="L12" s="46" t="n">
        <f aca="false">基本!M12</f>
        <v>0</v>
      </c>
      <c r="M12" s="46" t="n">
        <f aca="false">基本!N12</f>
        <v>0</v>
      </c>
      <c r="N12" s="46" t="n">
        <f aca="false">基本!O12</f>
        <v>0</v>
      </c>
      <c r="O12" s="46" t="n">
        <f aca="false">基本!P12</f>
        <v>0</v>
      </c>
      <c r="P12" s="46" t="n">
        <f aca="false">基本!Q12</f>
        <v>0</v>
      </c>
      <c r="Q12" s="46" t="n">
        <f aca="false">基本!R12</f>
        <v>0</v>
      </c>
      <c r="R12" s="46" t="n">
        <f aca="false">基本!S12</f>
        <v>0</v>
      </c>
      <c r="S12" s="46" t="n">
        <f aca="false">基本!T12</f>
        <v>0</v>
      </c>
      <c r="T12" s="46" t="n">
        <f aca="false">基本!U12</f>
        <v>0</v>
      </c>
      <c r="U12" s="46" t="n">
        <f aca="false">基本!V12</f>
        <v>0</v>
      </c>
      <c r="V12" s="46" t="n">
        <f aca="false">基本!W12</f>
        <v>0</v>
      </c>
      <c r="W12" s="46" t="n">
        <f aca="false">基本!X12</f>
        <v>0</v>
      </c>
      <c r="X12" s="46" t="n">
        <f aca="false">基本!Y12</f>
        <v>0</v>
      </c>
      <c r="Y12" s="46" t="n">
        <f aca="false">基本!Z12</f>
        <v>0</v>
      </c>
      <c r="Z12" s="46" t="n">
        <f aca="false">基本!AA12</f>
        <v>0</v>
      </c>
      <c r="AA12" s="46" t="n">
        <f aca="false">基本!AB12</f>
        <v>0</v>
      </c>
      <c r="AB12" s="46" t="n">
        <f aca="false">基本!AC12</f>
        <v>0</v>
      </c>
      <c r="AC12" s="46" t="n">
        <f aca="false">基本!AD12</f>
        <v>0</v>
      </c>
      <c r="AD12" s="46" t="n">
        <f aca="false">基本!AE12</f>
        <v>0</v>
      </c>
      <c r="AE12" s="46" t="n">
        <f aca="false">基本!AF12</f>
        <v>0</v>
      </c>
      <c r="AF12" s="46" t="n">
        <f aca="false">基本!AG12</f>
        <v>0</v>
      </c>
      <c r="AG12" s="46" t="n">
        <f aca="false">基本!AH12</f>
        <v>0</v>
      </c>
      <c r="AH12" s="46" t="n">
        <f aca="false">基本!AI12</f>
        <v>0</v>
      </c>
      <c r="AI12" s="46" t="n">
        <f aca="false">基本!AJ12</f>
        <v>0</v>
      </c>
      <c r="AJ12" s="46" t="n">
        <f aca="false">基本!AK12</f>
        <v>0</v>
      </c>
      <c r="AK12" s="46" t="n">
        <f aca="false">基本!AL12</f>
        <v>0</v>
      </c>
      <c r="AL12" s="46" t="n">
        <f aca="false">基本!AM12</f>
        <v>0</v>
      </c>
      <c r="AM12" s="46" t="n">
        <f aca="false">基本!AN12</f>
        <v>0</v>
      </c>
      <c r="AN12" s="46" t="n">
        <f aca="false">基本!AO12</f>
        <v>0</v>
      </c>
      <c r="AO12" s="46" t="n">
        <f aca="false">基本!AP12</f>
        <v>0</v>
      </c>
      <c r="AP12" s="46" t="n">
        <f aca="false">基本!AQ12</f>
        <v>0</v>
      </c>
      <c r="AQ12" s="46" t="n">
        <f aca="false">基本!AR12</f>
        <v>0</v>
      </c>
      <c r="AR12" s="46" t="n">
        <f aca="false">基本!AS12</f>
        <v>0</v>
      </c>
      <c r="AS12" s="46" t="n">
        <f aca="false">基本!AT12</f>
        <v>0</v>
      </c>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row>
    <row r="13" s="89" customFormat="true" ht="17" hidden="false" customHeight="false" outlineLevel="0" collapsed="false">
      <c r="A13" s="44"/>
      <c r="B13" s="45" t="str">
        <f aca="false">基本!$B$15</f>
        <v>その他</v>
      </c>
      <c r="C13" s="46" t="n">
        <f aca="false">基本!D15</f>
        <v>0</v>
      </c>
      <c r="D13" s="46" t="n">
        <f aca="false">基本!E15</f>
        <v>0</v>
      </c>
      <c r="E13" s="46" t="n">
        <f aca="false">基本!F15</f>
        <v>0</v>
      </c>
      <c r="F13" s="46" t="n">
        <f aca="false">基本!G15</f>
        <v>0</v>
      </c>
      <c r="G13" s="46" t="n">
        <f aca="false">基本!H15</f>
        <v>0</v>
      </c>
      <c r="H13" s="46" t="n">
        <f aca="false">基本!I15</f>
        <v>0</v>
      </c>
      <c r="I13" s="46" t="n">
        <f aca="false">基本!J15</f>
        <v>0</v>
      </c>
      <c r="J13" s="46" t="n">
        <f aca="false">基本!K15</f>
        <v>0</v>
      </c>
      <c r="K13" s="46" t="n">
        <f aca="false">基本!L15</f>
        <v>0</v>
      </c>
      <c r="L13" s="46" t="n">
        <f aca="false">基本!M15</f>
        <v>0</v>
      </c>
      <c r="M13" s="46" t="n">
        <f aca="false">基本!N15</f>
        <v>0</v>
      </c>
      <c r="N13" s="46" t="n">
        <f aca="false">基本!O15</f>
        <v>0</v>
      </c>
      <c r="O13" s="46" t="n">
        <f aca="false">基本!P15</f>
        <v>0</v>
      </c>
      <c r="P13" s="46" t="n">
        <f aca="false">基本!Q15</f>
        <v>0</v>
      </c>
      <c r="Q13" s="46" t="n">
        <f aca="false">基本!R15</f>
        <v>0</v>
      </c>
      <c r="R13" s="46" t="n">
        <f aca="false">基本!S15</f>
        <v>0</v>
      </c>
      <c r="S13" s="46" t="n">
        <f aca="false">基本!T15</f>
        <v>0</v>
      </c>
      <c r="T13" s="46" t="n">
        <f aca="false">基本!U15</f>
        <v>0</v>
      </c>
      <c r="U13" s="46" t="n">
        <f aca="false">基本!V15</f>
        <v>0</v>
      </c>
      <c r="V13" s="46" t="n">
        <f aca="false">基本!W15</f>
        <v>0</v>
      </c>
      <c r="W13" s="46" t="n">
        <f aca="false">基本!X15</f>
        <v>0</v>
      </c>
      <c r="X13" s="46" t="n">
        <f aca="false">基本!Y15</f>
        <v>0</v>
      </c>
      <c r="Y13" s="46" t="n">
        <f aca="false">基本!Z15</f>
        <v>0</v>
      </c>
      <c r="Z13" s="46" t="n">
        <f aca="false">基本!AA15</f>
        <v>0</v>
      </c>
      <c r="AA13" s="46" t="n">
        <f aca="false">基本!AB15</f>
        <v>0</v>
      </c>
      <c r="AB13" s="46" t="n">
        <f aca="false">基本!AC15</f>
        <v>0</v>
      </c>
      <c r="AC13" s="46" t="n">
        <f aca="false">基本!AD15</f>
        <v>0</v>
      </c>
      <c r="AD13" s="46" t="n">
        <f aca="false">基本!AE15</f>
        <v>0</v>
      </c>
      <c r="AE13" s="46" t="n">
        <f aca="false">基本!AF15</f>
        <v>0</v>
      </c>
      <c r="AF13" s="46" t="n">
        <f aca="false">基本!AG15</f>
        <v>0</v>
      </c>
      <c r="AG13" s="46" t="n">
        <f aca="false">基本!AH15</f>
        <v>0</v>
      </c>
      <c r="AH13" s="46" t="n">
        <f aca="false">基本!AI15</f>
        <v>0</v>
      </c>
      <c r="AI13" s="46" t="n">
        <f aca="false">基本!AJ15</f>
        <v>0</v>
      </c>
      <c r="AJ13" s="46" t="n">
        <f aca="false">基本!AK15</f>
        <v>0</v>
      </c>
      <c r="AK13" s="46" t="n">
        <f aca="false">基本!AL15</f>
        <v>0</v>
      </c>
      <c r="AL13" s="46" t="n">
        <f aca="false">基本!AM15</f>
        <v>0</v>
      </c>
      <c r="AM13" s="46" t="n">
        <f aca="false">基本!AN15</f>
        <v>0</v>
      </c>
      <c r="AN13" s="46" t="n">
        <f aca="false">基本!AO15</f>
        <v>0</v>
      </c>
      <c r="AO13" s="46" t="n">
        <f aca="false">基本!AP15</f>
        <v>0</v>
      </c>
      <c r="AP13" s="46" t="n">
        <f aca="false">基本!AQ15</f>
        <v>0</v>
      </c>
      <c r="AQ13" s="46" t="n">
        <f aca="false">基本!AR15</f>
        <v>0</v>
      </c>
      <c r="AR13" s="46" t="n">
        <f aca="false">基本!AS15</f>
        <v>0</v>
      </c>
      <c r="AS13" s="46" t="n">
        <f aca="false">基本!AT15</f>
        <v>0</v>
      </c>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row>
    <row r="14" s="89" customFormat="true" ht="17" hidden="false" customHeight="false" outlineLevel="0" collapsed="false">
      <c r="A14" s="44"/>
      <c r="B14" s="111" t="str">
        <f aca="false">健康保険!$B$14</f>
        <v>年金集計（夫）</v>
      </c>
      <c r="C14" s="92" t="n">
        <f aca="false">健康保険!$C$14</f>
        <v>0</v>
      </c>
      <c r="D14" s="92" t="n">
        <f aca="false">健康保険!$D$14</f>
        <v>0</v>
      </c>
      <c r="E14" s="92" t="n">
        <f aca="false">健康保険!$E$14</f>
        <v>0</v>
      </c>
      <c r="F14" s="92" t="n">
        <f aca="false">健康保険!$F$14</f>
        <v>0</v>
      </c>
      <c r="G14" s="92" t="n">
        <f aca="false">健康保険!$G$14</f>
        <v>0</v>
      </c>
      <c r="H14" s="92" t="n">
        <f aca="false">健康保険!$H$14</f>
        <v>0</v>
      </c>
      <c r="I14" s="92" t="n">
        <f aca="false">健康保険!$I$14</f>
        <v>0</v>
      </c>
      <c r="J14" s="92" t="n">
        <f aca="false">健康保険!$J$14</f>
        <v>0</v>
      </c>
      <c r="K14" s="92" t="n">
        <f aca="false">健康保険!$K$14</f>
        <v>0</v>
      </c>
      <c r="L14" s="92" t="n">
        <f aca="false">健康保険!$L$14</f>
        <v>0</v>
      </c>
      <c r="M14" s="92" t="n">
        <f aca="false">健康保険!$M$14</f>
        <v>0</v>
      </c>
      <c r="N14" s="92" t="n">
        <f aca="false">健康保険!$N$14</f>
        <v>0</v>
      </c>
      <c r="O14" s="92" t="n">
        <f aca="false">健康保険!$O$14</f>
        <v>0</v>
      </c>
      <c r="P14" s="92" t="n">
        <f aca="false">健康保険!$P$14</f>
        <v>0</v>
      </c>
      <c r="Q14" s="92" t="n">
        <f aca="false">健康保険!$Q$14</f>
        <v>0</v>
      </c>
      <c r="R14" s="92" t="n">
        <f aca="false">健康保険!$R$14</f>
        <v>0</v>
      </c>
      <c r="S14" s="92" t="n">
        <f aca="false">健康保険!$S$14</f>
        <v>0</v>
      </c>
      <c r="T14" s="92" t="n">
        <f aca="false">健康保険!$T$14</f>
        <v>0</v>
      </c>
      <c r="U14" s="92" t="n">
        <f aca="false">健康保険!$U$14</f>
        <v>0</v>
      </c>
      <c r="V14" s="92" t="n">
        <f aca="false">健康保険!$V$14</f>
        <v>0</v>
      </c>
      <c r="W14" s="92" t="n">
        <f aca="false">健康保険!$W$14</f>
        <v>0</v>
      </c>
      <c r="X14" s="92" t="n">
        <f aca="false">健康保険!$X$14</f>
        <v>0</v>
      </c>
      <c r="Y14" s="92" t="n">
        <f aca="false">健康保険!$Y$14</f>
        <v>0</v>
      </c>
      <c r="Z14" s="92" t="n">
        <f aca="false">健康保険!$Z$14</f>
        <v>0</v>
      </c>
      <c r="AA14" s="92" t="n">
        <f aca="false">健康保険!$AA$14</f>
        <v>0</v>
      </c>
      <c r="AB14" s="92" t="n">
        <f aca="false">健康保険!$AB$14</f>
        <v>0</v>
      </c>
      <c r="AC14" s="92" t="n">
        <f aca="false">健康保険!$AC$14</f>
        <v>0</v>
      </c>
      <c r="AD14" s="92" t="n">
        <f aca="false">健康保険!$AD$14</f>
        <v>0</v>
      </c>
      <c r="AE14" s="92" t="n">
        <f aca="false">健康保険!$AE$14</f>
        <v>0</v>
      </c>
      <c r="AF14" s="92" t="n">
        <f aca="false">健康保険!$AF$14</f>
        <v>0</v>
      </c>
      <c r="AG14" s="92" t="n">
        <f aca="false">健康保険!$AG$14</f>
        <v>0</v>
      </c>
      <c r="AH14" s="92" t="n">
        <f aca="false">健康保険!$AH$14</f>
        <v>0</v>
      </c>
      <c r="AI14" s="92" t="n">
        <f aca="false">健康保険!$AI$14</f>
        <v>0</v>
      </c>
      <c r="AJ14" s="92" t="n">
        <f aca="false">健康保険!$AJ$14</f>
        <v>0</v>
      </c>
      <c r="AK14" s="92" t="n">
        <f aca="false">健康保険!$AK$14</f>
        <v>0</v>
      </c>
      <c r="AL14" s="92" t="n">
        <f aca="false">健康保険!$AL$14</f>
        <v>0</v>
      </c>
      <c r="AM14" s="92" t="n">
        <f aca="false">健康保険!$AM$14</f>
        <v>0</v>
      </c>
      <c r="AN14" s="92" t="n">
        <f aca="false">健康保険!$AN$14</f>
        <v>0</v>
      </c>
      <c r="AO14" s="92" t="n">
        <f aca="false">健康保険!$AO$14</f>
        <v>0</v>
      </c>
      <c r="AP14" s="92" t="n">
        <f aca="false">健康保険!$AP$14</f>
        <v>0</v>
      </c>
      <c r="AQ14" s="92" t="n">
        <f aca="false">健康保険!$AQ$14</f>
        <v>0</v>
      </c>
      <c r="AR14" s="92" t="n">
        <f aca="false">健康保険!$AR$14</f>
        <v>0</v>
      </c>
      <c r="AS14" s="92" t="n">
        <f aca="false">健康保険!$AS$14</f>
        <v>0</v>
      </c>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row>
    <row r="15" s="89" customFormat="true" ht="17" hidden="false" customHeight="false" outlineLevel="0" collapsed="false">
      <c r="A15" s="44"/>
      <c r="B15" s="111" t="str">
        <f aca="false">健康保険!$B$15</f>
        <v>年金集計（妻）</v>
      </c>
      <c r="C15" s="92" t="n">
        <f aca="false">健康保険!$C$15</f>
        <v>0</v>
      </c>
      <c r="D15" s="92" t="n">
        <f aca="false">健康保険!$D$15</f>
        <v>0</v>
      </c>
      <c r="E15" s="92" t="n">
        <f aca="false">健康保険!$E$15</f>
        <v>0</v>
      </c>
      <c r="F15" s="92" t="n">
        <f aca="false">健康保険!$F$15</f>
        <v>0</v>
      </c>
      <c r="G15" s="92" t="n">
        <f aca="false">健康保険!$G$15</f>
        <v>0</v>
      </c>
      <c r="H15" s="92" t="n">
        <f aca="false">健康保険!$H$15</f>
        <v>0</v>
      </c>
      <c r="I15" s="92" t="n">
        <f aca="false">健康保険!$I$15</f>
        <v>0</v>
      </c>
      <c r="J15" s="92" t="n">
        <f aca="false">健康保険!$J$15</f>
        <v>0</v>
      </c>
      <c r="K15" s="92" t="n">
        <f aca="false">健康保険!$K$15</f>
        <v>0</v>
      </c>
      <c r="L15" s="92" t="n">
        <f aca="false">健康保険!$L$15</f>
        <v>0</v>
      </c>
      <c r="M15" s="92" t="n">
        <f aca="false">健康保険!$M$15</f>
        <v>0</v>
      </c>
      <c r="N15" s="92" t="n">
        <f aca="false">健康保険!$N$15</f>
        <v>0</v>
      </c>
      <c r="O15" s="92" t="n">
        <f aca="false">健康保険!$O$15</f>
        <v>0</v>
      </c>
      <c r="P15" s="92" t="n">
        <f aca="false">健康保険!$P$15</f>
        <v>0</v>
      </c>
      <c r="Q15" s="92" t="n">
        <f aca="false">健康保険!$Q$15</f>
        <v>0</v>
      </c>
      <c r="R15" s="92" t="n">
        <f aca="false">健康保険!$R$15</f>
        <v>0</v>
      </c>
      <c r="S15" s="92" t="n">
        <f aca="false">健康保険!$S$15</f>
        <v>0</v>
      </c>
      <c r="T15" s="92" t="n">
        <f aca="false">健康保険!$T$15</f>
        <v>0</v>
      </c>
      <c r="U15" s="92" t="n">
        <f aca="false">健康保険!$U$15</f>
        <v>0</v>
      </c>
      <c r="V15" s="92" t="n">
        <f aca="false">健康保険!$V$15</f>
        <v>0</v>
      </c>
      <c r="W15" s="92" t="n">
        <f aca="false">健康保険!$W$15</f>
        <v>0</v>
      </c>
      <c r="X15" s="92" t="n">
        <f aca="false">健康保険!$X$15</f>
        <v>0</v>
      </c>
      <c r="Y15" s="92" t="n">
        <f aca="false">健康保険!$Y$15</f>
        <v>0</v>
      </c>
      <c r="Z15" s="92" t="n">
        <f aca="false">健康保険!$Z$15</f>
        <v>0</v>
      </c>
      <c r="AA15" s="92" t="n">
        <f aca="false">健康保険!$AA$15</f>
        <v>0</v>
      </c>
      <c r="AB15" s="92" t="n">
        <f aca="false">健康保険!$AB$15</f>
        <v>0</v>
      </c>
      <c r="AC15" s="92" t="n">
        <f aca="false">健康保険!$AC$15</f>
        <v>0</v>
      </c>
      <c r="AD15" s="92" t="n">
        <f aca="false">健康保険!$AD$15</f>
        <v>0</v>
      </c>
      <c r="AE15" s="92" t="n">
        <f aca="false">健康保険!$AE$15</f>
        <v>0</v>
      </c>
      <c r="AF15" s="92" t="n">
        <f aca="false">健康保険!$AF$15</f>
        <v>0</v>
      </c>
      <c r="AG15" s="92" t="n">
        <f aca="false">健康保険!$AG$15</f>
        <v>0</v>
      </c>
      <c r="AH15" s="92" t="n">
        <f aca="false">健康保険!$AH$15</f>
        <v>0</v>
      </c>
      <c r="AI15" s="92" t="n">
        <f aca="false">健康保険!$AI$15</f>
        <v>0</v>
      </c>
      <c r="AJ15" s="92" t="n">
        <f aca="false">健康保険!$AJ$15</f>
        <v>0</v>
      </c>
      <c r="AK15" s="92" t="n">
        <f aca="false">健康保険!$AK$15</f>
        <v>0</v>
      </c>
      <c r="AL15" s="92" t="n">
        <f aca="false">健康保険!$AL$15</f>
        <v>0</v>
      </c>
      <c r="AM15" s="92" t="n">
        <f aca="false">健康保険!$AM$15</f>
        <v>0</v>
      </c>
      <c r="AN15" s="92" t="n">
        <f aca="false">健康保険!$AN$15</f>
        <v>0</v>
      </c>
      <c r="AO15" s="92" t="n">
        <f aca="false">健康保険!$AO$15</f>
        <v>0</v>
      </c>
      <c r="AP15" s="92" t="n">
        <f aca="false">健康保険!$AP$15</f>
        <v>0</v>
      </c>
      <c r="AQ15" s="92" t="n">
        <f aca="false">健康保険!$AQ$15</f>
        <v>0</v>
      </c>
      <c r="AR15" s="92" t="n">
        <f aca="false">健康保険!$AR$15</f>
        <v>0</v>
      </c>
      <c r="AS15" s="92" t="n">
        <f aca="false">健康保険!$AS$15</f>
        <v>0</v>
      </c>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row>
    <row r="16" s="93" customFormat="true" ht="17" hidden="false" customHeight="false" outlineLevel="0" collapsed="false">
      <c r="A16" s="112" t="s">
        <v>135</v>
      </c>
      <c r="B16" s="112"/>
      <c r="C16" s="92" t="n">
        <f aca="false">SUM(C6:C13)</f>
        <v>0</v>
      </c>
      <c r="D16" s="92" t="n">
        <f aca="false">SUM(D6:D13)</f>
        <v>0</v>
      </c>
      <c r="E16" s="92" t="n">
        <f aca="false">SUM(E6:E13)</f>
        <v>0</v>
      </c>
      <c r="F16" s="92" t="n">
        <f aca="false">SUM(F6:F13)</f>
        <v>0</v>
      </c>
      <c r="G16" s="92" t="n">
        <f aca="false">SUM(G6:G13)</f>
        <v>0</v>
      </c>
      <c r="H16" s="92" t="n">
        <f aca="false">SUM(H6:H13)</f>
        <v>0</v>
      </c>
      <c r="I16" s="92" t="n">
        <f aca="false">SUM(I6:I13)</f>
        <v>0</v>
      </c>
      <c r="J16" s="92" t="n">
        <f aca="false">SUM(J6:J13)</f>
        <v>0</v>
      </c>
      <c r="K16" s="92" t="n">
        <f aca="false">SUM(K6:K13)</f>
        <v>0</v>
      </c>
      <c r="L16" s="92" t="n">
        <f aca="false">SUM(L6:L13)</f>
        <v>0</v>
      </c>
      <c r="M16" s="92" t="n">
        <f aca="false">SUM(M6:M13)</f>
        <v>0</v>
      </c>
      <c r="N16" s="92" t="n">
        <f aca="false">SUM(N6:N13)</f>
        <v>0</v>
      </c>
      <c r="O16" s="92" t="n">
        <f aca="false">SUM(O6:O13)</f>
        <v>0</v>
      </c>
      <c r="P16" s="92" t="n">
        <f aca="false">SUM(P6:P13)</f>
        <v>0</v>
      </c>
      <c r="Q16" s="92" t="n">
        <f aca="false">SUM(Q6:Q13)</f>
        <v>0</v>
      </c>
      <c r="R16" s="92" t="n">
        <f aca="false">SUM(R6:R13)</f>
        <v>0</v>
      </c>
      <c r="S16" s="92" t="n">
        <f aca="false">SUM(S6:S13)</f>
        <v>0</v>
      </c>
      <c r="T16" s="92" t="n">
        <f aca="false">SUM(T6:T13)</f>
        <v>0</v>
      </c>
      <c r="U16" s="92" t="n">
        <f aca="false">SUM(U6:U13)</f>
        <v>0</v>
      </c>
      <c r="V16" s="92" t="n">
        <f aca="false">SUM(V6:V13)</f>
        <v>0</v>
      </c>
      <c r="W16" s="92" t="n">
        <f aca="false">SUM(W6:W13)</f>
        <v>0</v>
      </c>
      <c r="X16" s="92" t="n">
        <f aca="false">SUM(X6:X13)</f>
        <v>0</v>
      </c>
      <c r="Y16" s="92" t="n">
        <f aca="false">SUM(Y6:Y13)</f>
        <v>0</v>
      </c>
      <c r="Z16" s="92" t="n">
        <f aca="false">SUM(Z6:Z13)</f>
        <v>0</v>
      </c>
      <c r="AA16" s="92" t="n">
        <f aca="false">SUM(AA6:AA13)</f>
        <v>0</v>
      </c>
      <c r="AB16" s="92" t="n">
        <f aca="false">SUM(AB6:AB13)</f>
        <v>0</v>
      </c>
      <c r="AC16" s="92" t="n">
        <f aca="false">SUM(AC6:AC13)</f>
        <v>0</v>
      </c>
      <c r="AD16" s="92" t="n">
        <f aca="false">SUM(AD6:AD13)</f>
        <v>0</v>
      </c>
      <c r="AE16" s="92" t="n">
        <f aca="false">SUM(AE6:AE13)</f>
        <v>0</v>
      </c>
      <c r="AF16" s="92" t="n">
        <f aca="false">SUM(AF6:AF13)</f>
        <v>0</v>
      </c>
      <c r="AG16" s="92" t="n">
        <f aca="false">SUM(AG6:AG13)</f>
        <v>0</v>
      </c>
      <c r="AH16" s="92" t="n">
        <f aca="false">SUM(AH6:AH13)</f>
        <v>0</v>
      </c>
      <c r="AI16" s="92" t="n">
        <f aca="false">SUM(AI6:AI13)</f>
        <v>0</v>
      </c>
      <c r="AJ16" s="92" t="n">
        <f aca="false">SUM(AJ6:AJ13)</f>
        <v>0</v>
      </c>
      <c r="AK16" s="92" t="n">
        <f aca="false">SUM(AK6:AK13)</f>
        <v>0</v>
      </c>
      <c r="AL16" s="92" t="n">
        <f aca="false">SUM(AL6:AL13)</f>
        <v>0</v>
      </c>
      <c r="AM16" s="92" t="n">
        <f aca="false">SUM(AM6:AM13)</f>
        <v>0</v>
      </c>
      <c r="AN16" s="92" t="n">
        <f aca="false">SUM(AN6:AN13)</f>
        <v>0</v>
      </c>
      <c r="AO16" s="92" t="n">
        <f aca="false">SUM(AO6:AO13)</f>
        <v>0</v>
      </c>
      <c r="AP16" s="92" t="n">
        <f aca="false">SUM(AP6:AP13)</f>
        <v>0</v>
      </c>
      <c r="AQ16" s="92" t="n">
        <f aca="false">SUM(AQ6:AQ13)</f>
        <v>0</v>
      </c>
      <c r="AR16" s="92" t="n">
        <f aca="false">SUM(AR6:AR13)</f>
        <v>0</v>
      </c>
      <c r="AS16" s="92" t="n">
        <f aca="false">SUM(AS6:AS13)</f>
        <v>0</v>
      </c>
    </row>
    <row r="17" customFormat="false" ht="17" hidden="false" customHeight="true" outlineLevel="0" collapsed="false">
      <c r="A17" s="113" t="s">
        <v>145</v>
      </c>
      <c r="B17" s="39" t="s">
        <v>28</v>
      </c>
      <c r="C17" s="39"/>
      <c r="D17" s="39" t="n">
        <f aca="false">IF(OR(D3=0,D14=0),0,IF(D3&lt;64,IF(D14&lt;$F$58,D14,IF(D14&lt;$F$59,$K$59,IF(D14&lt;$F$60,D14*$I$60+$K$60,IF(D14&lt;$F$61,D14*$I$61+$K$61,IF(D14&lt;$F$62,D14*$I$62+$K$62,$K$63))))),IF(D14&lt;$F$64,D14,IF(D14&lt;$F$65,$K$65,IF(D14&lt;$F$66,D14*$I$66+$K$66,IF(D14&lt;$F$67,D14*$I$67+$K$67,IF(D14&lt;$F$68,D14*$I$68+$K$68,$K$69)))))))</f>
        <v>0</v>
      </c>
      <c r="E17" s="39" t="n">
        <f aca="false">IF(OR(E3=0,E14=0),0,IF(E3&lt;64,IF(E14&lt;$F$58,E14,IF(E14&lt;$F$59,$K$59,IF(E14&lt;$F$60,E14*$I$60+$K$60,IF(E14&lt;$F$61,E14*$I$61+$K$61,IF(E14&lt;$F$62,E14*$I$62+$K$62,$K$63))))),IF(E14&lt;$F$64,E14,IF(E14&lt;$F$65,$K$65,IF(E14&lt;$F$66,E14*$I$66+$K$66,IF(E14&lt;$F$67,E14*$I$67+$K$67,IF(E14&lt;$F$68,E14*$I$68+$K$68,$K$69)))))))</f>
        <v>0</v>
      </c>
      <c r="F17" s="39" t="n">
        <f aca="false">IF(OR(F3=0,F14=0),0,IF(F3&lt;64,IF(F14&lt;$F$58,F14,IF(F14&lt;$F$59,$K$59,IF(F14&lt;$F$60,F14*$I$60+$K$60,IF(F14&lt;$F$61,F14*$I$61+$K$61,IF(F14&lt;$F$62,F14*$I$62+$K$62,$K$63))))),IF(F14&lt;$F$64,F14,IF(F14&lt;$F$65,$K$65,IF(F14&lt;$F$66,F14*$I$66+$K$66,IF(F14&lt;$F$67,F14*$I$67+$K$67,IF(F14&lt;$F$68,F14*$I$68+$K$68,$K$69)))))))</f>
        <v>0</v>
      </c>
      <c r="G17" s="39" t="n">
        <f aca="false">IF(OR(G3=0,G14=0),0,IF(G3&lt;64,IF(G14&lt;$F$58,G14,IF(G14&lt;$F$59,$K$59,IF(G14&lt;$F$60,G14*$I$60+$K$60,IF(G14&lt;$F$61,G14*$I$61+$K$61,IF(G14&lt;$F$62,G14*$I$62+$K$62,$K$63))))),IF(G14&lt;$F$64,G14,IF(G14&lt;$F$65,$K$65,IF(G14&lt;$F$66,G14*$I$66+$K$66,IF(G14&lt;$F$67,G14*$I$67+$K$67,IF(G14&lt;$F$68,G14*$I$68+$K$68,$K$69)))))))</f>
        <v>0</v>
      </c>
      <c r="H17" s="39" t="n">
        <f aca="false">IF(OR(H3=0,H14=0),0,IF(H3&lt;64,IF(H14&lt;$F$58,H14,IF(H14&lt;$F$59,$K$59,IF(H14&lt;$F$60,H14*$I$60+$K$60,IF(H14&lt;$F$61,H14*$I$61+$K$61,IF(H14&lt;$F$62,H14*$I$62+$K$62,$K$63))))),IF(H14&lt;$F$64,H14,IF(H14&lt;$F$65,$K$65,IF(H14&lt;$F$66,H14*$I$66+$K$66,IF(H14&lt;$F$67,H14*$I$67+$K$67,IF(H14&lt;$F$68,H14*$I$68+$K$68,$K$69)))))))</f>
        <v>0</v>
      </c>
      <c r="I17" s="39" t="n">
        <f aca="false">IF(OR(I3=0,I14=0),0,IF(I3&lt;64,IF(I14&lt;$F$58,I14,IF(I14&lt;$F$59,$K$59,IF(I14&lt;$F$60,I14*$I$60+$K$60,IF(I14&lt;$F$61,I14*$I$61+$K$61,IF(I14&lt;$F$62,I14*$I$62+$K$62,$K$63))))),IF(I14&lt;$F$64,I14,IF(I14&lt;$F$65,$K$65,IF(I14&lt;$F$66,I14*$I$66+$K$66,IF(I14&lt;$F$67,I14*$I$67+$K$67,IF(I14&lt;$F$68,I14*$I$68+$K$68,$K$69)))))))</f>
        <v>0</v>
      </c>
      <c r="J17" s="39" t="n">
        <f aca="false">IF(OR(J3=0,J14=0),0,IF(J3&lt;64,IF(J14&lt;$F$58,J14,IF(J14&lt;$F$59,$K$59,IF(J14&lt;$F$60,J14*$I$60+$K$60,IF(J14&lt;$F$61,J14*$I$61+$K$61,IF(J14&lt;$F$62,J14*$I$62+$K$62,$K$63))))),IF(J14&lt;$F$64,J14,IF(J14&lt;$F$65,$K$65,IF(J14&lt;$F$66,J14*$I$66+$K$66,IF(J14&lt;$F$67,J14*$I$67+$K$67,IF(J14&lt;$F$68,J14*$I$68+$K$68,$K$69)))))))</f>
        <v>0</v>
      </c>
      <c r="K17" s="39" t="n">
        <f aca="false">IF(OR(K3=0,K14=0),0,IF(K3&lt;64,IF(K14&lt;$F$58,K14,IF(K14&lt;$F$59,$K$59,IF(K14&lt;$F$60,K14*$I$60+$K$60,IF(K14&lt;$F$61,K14*$I$61+$K$61,IF(K14&lt;$F$62,K14*$I$62+$K$62,$K$63))))),IF(K14&lt;$F$64,K14,IF(K14&lt;$F$65,$K$65,IF(K14&lt;$F$66,K14*$I$66+$K$66,IF(K14&lt;$F$67,K14*$I$67+$K$67,IF(K14&lt;$F$68,K14*$I$68+$K$68,$K$69)))))))</f>
        <v>0</v>
      </c>
      <c r="L17" s="39" t="n">
        <f aca="false">IF(OR(L3=0,L14=0),0,IF(L3&lt;64,IF(L14&lt;$F$58,L14,IF(L14&lt;$F$59,$K$59,IF(L14&lt;$F$60,L14*$I$60+$K$60,IF(L14&lt;$F$61,L14*$I$61+$K$61,IF(L14&lt;$F$62,L14*$I$62+$K$62,$K$63))))),IF(L14&lt;$F$64,L14,IF(L14&lt;$F$65,$K$65,IF(L14&lt;$F$66,L14*$I$66+$K$66,IF(L14&lt;$F$67,L14*$I$67+$K$67,IF(L14&lt;$F$68,L14*$I$68+$K$68,$K$69)))))))</f>
        <v>0</v>
      </c>
      <c r="M17" s="39" t="n">
        <f aca="false">IF(OR(M3=0,M14=0),0,IF(M3&lt;64,IF(M14&lt;$F$58,M14,IF(M14&lt;$F$59,$K$59,IF(M14&lt;$F$60,M14*$I$60+$K$60,IF(M14&lt;$F$61,M14*$I$61+$K$61,IF(M14&lt;$F$62,M14*$I$62+$K$62,$K$63))))),IF(M14&lt;$F$64,M14,IF(M14&lt;$F$65,$K$65,IF(M14&lt;$F$66,M14*$I$66+$K$66,IF(M14&lt;$F$67,M14*$I$67+$K$67,IF(M14&lt;$F$68,M14*$I$68+$K$68,$K$69)))))))</f>
        <v>0</v>
      </c>
      <c r="N17" s="39" t="n">
        <f aca="false">IF(OR(N3=0,N14=0),0,IF(N3&lt;64,IF(N14&lt;$F$58,N14,IF(N14&lt;$F$59,$K$59,IF(N14&lt;$F$60,N14*$I$60+$K$60,IF(N14&lt;$F$61,N14*$I$61+$K$61,IF(N14&lt;$F$62,N14*$I$62+$K$62,$K$63))))),IF(N14&lt;$F$64,N14,IF(N14&lt;$F$65,$K$65,IF(N14&lt;$F$66,N14*$I$66+$K$66,IF(N14&lt;$F$67,N14*$I$67+$K$67,IF(N14&lt;$F$68,N14*$I$68+$K$68,$K$69)))))))</f>
        <v>0</v>
      </c>
      <c r="O17" s="39" t="n">
        <f aca="false">IF(OR(O3=0,O14=0),0,IF(O3&lt;64,IF(O14&lt;$F$58,O14,IF(O14&lt;$F$59,$K$59,IF(O14&lt;$F$60,O14*$I$60+$K$60,IF(O14&lt;$F$61,O14*$I$61+$K$61,IF(O14&lt;$F$62,O14*$I$62+$K$62,$K$63))))),IF(O14&lt;$F$64,O14,IF(O14&lt;$F$65,$K$65,IF(O14&lt;$F$66,O14*$I$66+$K$66,IF(O14&lt;$F$67,O14*$I$67+$K$67,IF(O14&lt;$F$68,O14*$I$68+$K$68,$K$69)))))))</f>
        <v>0</v>
      </c>
      <c r="P17" s="39" t="n">
        <f aca="false">IF(OR(P3=0,P14=0),0,IF(P3&lt;64,IF(P14&lt;$F$58,P14,IF(P14&lt;$F$59,$K$59,IF(P14&lt;$F$60,P14*$I$60+$K$60,IF(P14&lt;$F$61,P14*$I$61+$K$61,IF(P14&lt;$F$62,P14*$I$62+$K$62,$K$63))))),IF(P14&lt;$F$64,P14,IF(P14&lt;$F$65,$K$65,IF(P14&lt;$F$66,P14*$I$66+$K$66,IF(P14&lt;$F$67,P14*$I$67+$K$67,IF(P14&lt;$F$68,P14*$I$68+$K$68,$K$69)))))))</f>
        <v>0</v>
      </c>
      <c r="Q17" s="39" t="n">
        <f aca="false">IF(OR(Q3=0,Q14=0),0,IF(Q3&lt;64,IF(Q14&lt;$F$58,Q14,IF(Q14&lt;$F$59,$K$59,IF(Q14&lt;$F$60,Q14*$I$60+$K$60,IF(Q14&lt;$F$61,Q14*$I$61+$K$61,IF(Q14&lt;$F$62,Q14*$I$62+$K$62,$K$63))))),IF(Q14&lt;$F$64,Q14,IF(Q14&lt;$F$65,$K$65,IF(Q14&lt;$F$66,Q14*$I$66+$K$66,IF(Q14&lt;$F$67,Q14*$I$67+$K$67,IF(Q14&lt;$F$68,Q14*$I$68+$K$68,$K$69)))))))</f>
        <v>0</v>
      </c>
      <c r="R17" s="39" t="n">
        <f aca="false">IF(OR(R3=0,R14=0),0,IF(R3&lt;64,IF(R14&lt;$F$58,R14,IF(R14&lt;$F$59,$K$59,IF(R14&lt;$F$60,R14*$I$60+$K$60,IF(R14&lt;$F$61,R14*$I$61+$K$61,IF(R14&lt;$F$62,R14*$I$62+$K$62,$K$63))))),IF(R14&lt;$F$64,R14,IF(R14&lt;$F$65,$K$65,IF(R14&lt;$F$66,R14*$I$66+$K$66,IF(R14&lt;$F$67,R14*$I$67+$K$67,IF(R14&lt;$F$68,R14*$I$68+$K$68,$K$69)))))))</f>
        <v>0</v>
      </c>
      <c r="S17" s="39" t="n">
        <f aca="false">IF(OR(S3=0,S14=0),0,IF(S3&lt;64,IF(S14&lt;$F$58,S14,IF(S14&lt;$F$59,$K$59,IF(S14&lt;$F$60,S14*$I$60+$K$60,IF(S14&lt;$F$61,S14*$I$61+$K$61,IF(S14&lt;$F$62,S14*$I$62+$K$62,$K$63))))),IF(S14&lt;$F$64,S14,IF(S14&lt;$F$65,$K$65,IF(S14&lt;$F$66,S14*$I$66+$K$66,IF(S14&lt;$F$67,S14*$I$67+$K$67,IF(S14&lt;$F$68,S14*$I$68+$K$68,$K$69)))))))</f>
        <v>0</v>
      </c>
      <c r="T17" s="39" t="n">
        <f aca="false">IF(OR(T3=0,T14=0),0,IF(T3&lt;64,IF(T14&lt;$F$58,T14,IF(T14&lt;$F$59,$K$59,IF(T14&lt;$F$60,T14*$I$60+$K$60,IF(T14&lt;$F$61,T14*$I$61+$K$61,IF(T14&lt;$F$62,T14*$I$62+$K$62,$K$63))))),IF(T14&lt;$F$64,T14,IF(T14&lt;$F$65,$K$65,IF(T14&lt;$F$66,T14*$I$66+$K$66,IF(T14&lt;$F$67,T14*$I$67+$K$67,IF(T14&lt;$F$68,T14*$I$68+$K$68,$K$69)))))))</f>
        <v>0</v>
      </c>
      <c r="U17" s="39" t="n">
        <f aca="false">IF(OR(U3=0,U14=0),0,IF(U3&lt;64,IF(U14&lt;$F$58,U14,IF(U14&lt;$F$59,$K$59,IF(U14&lt;$F$60,U14*$I$60+$K$60,IF(U14&lt;$F$61,U14*$I$61+$K$61,IF(U14&lt;$F$62,U14*$I$62+$K$62,$K$63))))),IF(U14&lt;$F$64,U14,IF(U14&lt;$F$65,$K$65,IF(U14&lt;$F$66,U14*$I$66+$K$66,IF(U14&lt;$F$67,U14*$I$67+$K$67,IF(U14&lt;$F$68,U14*$I$68+$K$68,$K$69)))))))</f>
        <v>0</v>
      </c>
      <c r="V17" s="39" t="n">
        <f aca="false">IF(OR(V3=0,V14=0),0,IF(V3&lt;64,IF(V14&lt;$F$58,V14,IF(V14&lt;$F$59,$K$59,IF(V14&lt;$F$60,V14*$I$60+$K$60,IF(V14&lt;$F$61,V14*$I$61+$K$61,IF(V14&lt;$F$62,V14*$I$62+$K$62,$K$63))))),IF(V14&lt;$F$64,V14,IF(V14&lt;$F$65,$K$65,IF(V14&lt;$F$66,V14*$I$66+$K$66,IF(V14&lt;$F$67,V14*$I$67+$K$67,IF(V14&lt;$F$68,V14*$I$68+$K$68,$K$69)))))))</f>
        <v>0</v>
      </c>
      <c r="W17" s="39" t="n">
        <f aca="false">IF(OR(W3=0,W14=0),0,IF(W3&lt;64,IF(W14&lt;$F$58,W14,IF(W14&lt;$F$59,$K$59,IF(W14&lt;$F$60,W14*$I$60+$K$60,IF(W14&lt;$F$61,W14*$I$61+$K$61,IF(W14&lt;$F$62,W14*$I$62+$K$62,$K$63))))),IF(W14&lt;$F$64,W14,IF(W14&lt;$F$65,$K$65,IF(W14&lt;$F$66,W14*$I$66+$K$66,IF(W14&lt;$F$67,W14*$I$67+$K$67,IF(W14&lt;$F$68,W14*$I$68+$K$68,$K$69)))))))</f>
        <v>0</v>
      </c>
      <c r="X17" s="39" t="n">
        <f aca="false">IF(OR(X3=0,X14=0),0,IF(X3&lt;64,IF(X14&lt;$F$58,X14,IF(X14&lt;$F$59,$K$59,IF(X14&lt;$F$60,X14*$I$60+$K$60,IF(X14&lt;$F$61,X14*$I$61+$K$61,IF(X14&lt;$F$62,X14*$I$62+$K$62,$K$63))))),IF(X14&lt;$F$64,X14,IF(X14&lt;$F$65,$K$65,IF(X14&lt;$F$66,X14*$I$66+$K$66,IF(X14&lt;$F$67,X14*$I$67+$K$67,IF(X14&lt;$F$68,X14*$I$68+$K$68,$K$69)))))))</f>
        <v>0</v>
      </c>
      <c r="Y17" s="39" t="n">
        <f aca="false">IF(OR(Y3=0,Y14=0),0,IF(Y3&lt;64,IF(Y14&lt;$F$58,Y14,IF(Y14&lt;$F$59,$K$59,IF(Y14&lt;$F$60,Y14*$I$60+$K$60,IF(Y14&lt;$F$61,Y14*$I$61+$K$61,IF(Y14&lt;$F$62,Y14*$I$62+$K$62,$K$63))))),IF(Y14&lt;$F$64,Y14,IF(Y14&lt;$F$65,$K$65,IF(Y14&lt;$F$66,Y14*$I$66+$K$66,IF(Y14&lt;$F$67,Y14*$I$67+$K$67,IF(Y14&lt;$F$68,Y14*$I$68+$K$68,$K$69)))))))</f>
        <v>0</v>
      </c>
      <c r="Z17" s="39" t="n">
        <f aca="false">IF(OR(Z3=0,Z14=0),0,IF(Z3&lt;64,IF(Z14&lt;$F$58,Z14,IF(Z14&lt;$F$59,$K$59,IF(Z14&lt;$F$60,Z14*$I$60+$K$60,IF(Z14&lt;$F$61,Z14*$I$61+$K$61,IF(Z14&lt;$F$62,Z14*$I$62+$K$62,$K$63))))),IF(Z14&lt;$F$64,Z14,IF(Z14&lt;$F$65,$K$65,IF(Z14&lt;$F$66,Z14*$I$66+$K$66,IF(Z14&lt;$F$67,Z14*$I$67+$K$67,IF(Z14&lt;$F$68,Z14*$I$68+$K$68,$K$69)))))))</f>
        <v>0</v>
      </c>
      <c r="AA17" s="39" t="n">
        <f aca="false">IF(OR(AA3=0,AA14=0),0,IF(AA3&lt;64,IF(AA14&lt;$F$58,AA14,IF(AA14&lt;$F$59,$K$59,IF(AA14&lt;$F$60,AA14*$I$60+$K$60,IF(AA14&lt;$F$61,AA14*$I$61+$K$61,IF(AA14&lt;$F$62,AA14*$I$62+$K$62,$K$63))))),IF(AA14&lt;$F$64,AA14,IF(AA14&lt;$F$65,$K$65,IF(AA14&lt;$F$66,AA14*$I$66+$K$66,IF(AA14&lt;$F$67,AA14*$I$67+$K$67,IF(AA14&lt;$F$68,AA14*$I$68+$K$68,$K$69)))))))</f>
        <v>0</v>
      </c>
      <c r="AB17" s="39" t="n">
        <f aca="false">IF(OR(AB3=0,AB14=0),0,IF(AB3&lt;64,IF(AB14&lt;$F$58,AB14,IF(AB14&lt;$F$59,$K$59,IF(AB14&lt;$F$60,AB14*$I$60+$K$60,IF(AB14&lt;$F$61,AB14*$I$61+$K$61,IF(AB14&lt;$F$62,AB14*$I$62+$K$62,$K$63))))),IF(AB14&lt;$F$64,AB14,IF(AB14&lt;$F$65,$K$65,IF(AB14&lt;$F$66,AB14*$I$66+$K$66,IF(AB14&lt;$F$67,AB14*$I$67+$K$67,IF(AB14&lt;$F$68,AB14*$I$68+$K$68,$K$69)))))))</f>
        <v>0</v>
      </c>
      <c r="AC17" s="39" t="n">
        <f aca="false">IF(OR(AC3=0,AC14=0),0,IF(AC3&lt;64,IF(AC14&lt;$F$58,AC14,IF(AC14&lt;$F$59,$K$59,IF(AC14&lt;$F$60,AC14*$I$60+$K$60,IF(AC14&lt;$F$61,AC14*$I$61+$K$61,IF(AC14&lt;$F$62,AC14*$I$62+$K$62,$K$63))))),IF(AC14&lt;$F$64,AC14,IF(AC14&lt;$F$65,$K$65,IF(AC14&lt;$F$66,AC14*$I$66+$K$66,IF(AC14&lt;$F$67,AC14*$I$67+$K$67,IF(AC14&lt;$F$68,AC14*$I$68+$K$68,$K$69)))))))</f>
        <v>0</v>
      </c>
      <c r="AD17" s="39" t="n">
        <f aca="false">IF(OR(AD3=0,AD14=0),0,IF(AD3&lt;64,IF(AD14&lt;$F$58,AD14,IF(AD14&lt;$F$59,$K$59,IF(AD14&lt;$F$60,AD14*$I$60+$K$60,IF(AD14&lt;$F$61,AD14*$I$61+$K$61,IF(AD14&lt;$F$62,AD14*$I$62+$K$62,$K$63))))),IF(AD14&lt;$F$64,AD14,IF(AD14&lt;$F$65,$K$65,IF(AD14&lt;$F$66,AD14*$I$66+$K$66,IF(AD14&lt;$F$67,AD14*$I$67+$K$67,IF(AD14&lt;$F$68,AD14*$I$68+$K$68,$K$69)))))))</f>
        <v>0</v>
      </c>
      <c r="AE17" s="39" t="n">
        <f aca="false">IF(OR(AE3=0,AE14=0),0,IF(AE3&lt;64,IF(AE14&lt;$F$58,AE14,IF(AE14&lt;$F$59,$K$59,IF(AE14&lt;$F$60,AE14*$I$60+$K$60,IF(AE14&lt;$F$61,AE14*$I$61+$K$61,IF(AE14&lt;$F$62,AE14*$I$62+$K$62,$K$63))))),IF(AE14&lt;$F$64,AE14,IF(AE14&lt;$F$65,$K$65,IF(AE14&lt;$F$66,AE14*$I$66+$K$66,IF(AE14&lt;$F$67,AE14*$I$67+$K$67,IF(AE14&lt;$F$68,AE14*$I$68+$K$68,$K$69)))))))</f>
        <v>0</v>
      </c>
      <c r="AF17" s="39" t="n">
        <f aca="false">IF(OR(AF3=0,AF14=0),0,IF(AF3&lt;64,IF(AF14&lt;$F$58,AF14,IF(AF14&lt;$F$59,$K$59,IF(AF14&lt;$F$60,AF14*$I$60+$K$60,IF(AF14&lt;$F$61,AF14*$I$61+$K$61,IF(AF14&lt;$F$62,AF14*$I$62+$K$62,$K$63))))),IF(AF14&lt;$F$64,AF14,IF(AF14&lt;$F$65,$K$65,IF(AF14&lt;$F$66,AF14*$I$66+$K$66,IF(AF14&lt;$F$67,AF14*$I$67+$K$67,IF(AF14&lt;$F$68,AF14*$I$68+$K$68,$K$69)))))))</f>
        <v>0</v>
      </c>
      <c r="AG17" s="39" t="n">
        <f aca="false">IF(OR(AG3=0,AG14=0),0,IF(AG3&lt;64,IF(AG14&lt;$F$58,AG14,IF(AG14&lt;$F$59,$K$59,IF(AG14&lt;$F$60,AG14*$I$60+$K$60,IF(AG14&lt;$F$61,AG14*$I$61+$K$61,IF(AG14&lt;$F$62,AG14*$I$62+$K$62,$K$63))))),IF(AG14&lt;$F$64,AG14,IF(AG14&lt;$F$65,$K$65,IF(AG14&lt;$F$66,AG14*$I$66+$K$66,IF(AG14&lt;$F$67,AG14*$I$67+$K$67,IF(AG14&lt;$F$68,AG14*$I$68+$K$68,$K$69)))))))</f>
        <v>0</v>
      </c>
      <c r="AH17" s="39" t="n">
        <f aca="false">IF(OR(AH3=0,AH14=0),0,IF(AH3&lt;64,IF(AH14&lt;$F$58,AH14,IF(AH14&lt;$F$59,$K$59,IF(AH14&lt;$F$60,AH14*$I$60+$K$60,IF(AH14&lt;$F$61,AH14*$I$61+$K$61,IF(AH14&lt;$F$62,AH14*$I$62+$K$62,$K$63))))),IF(AH14&lt;$F$64,AH14,IF(AH14&lt;$F$65,$K$65,IF(AH14&lt;$F$66,AH14*$I$66+$K$66,IF(AH14&lt;$F$67,AH14*$I$67+$K$67,IF(AH14&lt;$F$68,AH14*$I$68+$K$68,$K$69)))))))</f>
        <v>0</v>
      </c>
      <c r="AI17" s="39" t="n">
        <f aca="false">IF(OR(AI3=0,AI14=0),0,IF(AI3&lt;64,IF(AI14&lt;$F$58,AI14,IF(AI14&lt;$F$59,$K$59,IF(AI14&lt;$F$60,AI14*$I$60+$K$60,IF(AI14&lt;$F$61,AI14*$I$61+$K$61,IF(AI14&lt;$F$62,AI14*$I$62+$K$62,$K$63))))),IF(AI14&lt;$F$64,AI14,IF(AI14&lt;$F$65,$K$65,IF(AI14&lt;$F$66,AI14*$I$66+$K$66,IF(AI14&lt;$F$67,AI14*$I$67+$K$67,IF(AI14&lt;$F$68,AI14*$I$68+$K$68,$K$69)))))))</f>
        <v>0</v>
      </c>
      <c r="AJ17" s="39" t="n">
        <f aca="false">IF(OR(AJ3=0,AJ14=0),0,IF(AJ3&lt;64,IF(AJ14&lt;$F$58,AJ14,IF(AJ14&lt;$F$59,$K$59,IF(AJ14&lt;$F$60,AJ14*$I$60+$K$60,IF(AJ14&lt;$F$61,AJ14*$I$61+$K$61,IF(AJ14&lt;$F$62,AJ14*$I$62+$K$62,$K$63))))),IF(AJ14&lt;$F$64,AJ14,IF(AJ14&lt;$F$65,$K$65,IF(AJ14&lt;$F$66,AJ14*$I$66+$K$66,IF(AJ14&lt;$F$67,AJ14*$I$67+$K$67,IF(AJ14&lt;$F$68,AJ14*$I$68+$K$68,$K$69)))))))</f>
        <v>0</v>
      </c>
      <c r="AK17" s="39" t="n">
        <f aca="false">IF(OR(AK3=0,AK14=0),0,IF(AK3&lt;64,IF(AK14&lt;$F$58,AK14,IF(AK14&lt;$F$59,$K$59,IF(AK14&lt;$F$60,AK14*$I$60+$K$60,IF(AK14&lt;$F$61,AK14*$I$61+$K$61,IF(AK14&lt;$F$62,AK14*$I$62+$K$62,$K$63))))),IF(AK14&lt;$F$64,AK14,IF(AK14&lt;$F$65,$K$65,IF(AK14&lt;$F$66,AK14*$I$66+$K$66,IF(AK14&lt;$F$67,AK14*$I$67+$K$67,IF(AK14&lt;$F$68,AK14*$I$68+$K$68,$K$69)))))))</f>
        <v>0</v>
      </c>
      <c r="AL17" s="39" t="n">
        <f aca="false">IF(OR(AL3=0,AL14=0),0,IF(AL3&lt;64,IF(AL14&lt;$F$58,AL14,IF(AL14&lt;$F$59,$K$59,IF(AL14&lt;$F$60,AL14*$I$60+$K$60,IF(AL14&lt;$F$61,AL14*$I$61+$K$61,IF(AL14&lt;$F$62,AL14*$I$62+$K$62,$K$63))))),IF(AL14&lt;$F$64,AL14,IF(AL14&lt;$F$65,$K$65,IF(AL14&lt;$F$66,AL14*$I$66+$K$66,IF(AL14&lt;$F$67,AL14*$I$67+$K$67,IF(AL14&lt;$F$68,AL14*$I$68+$K$68,$K$69)))))))</f>
        <v>0</v>
      </c>
      <c r="AM17" s="39" t="n">
        <f aca="false">IF(OR(AM3=0,AM14=0),0,IF(AM3&lt;64,IF(AM14&lt;$F$58,AM14,IF(AM14&lt;$F$59,$K$59,IF(AM14&lt;$F$60,AM14*$I$60+$K$60,IF(AM14&lt;$F$61,AM14*$I$61+$K$61,IF(AM14&lt;$F$62,AM14*$I$62+$K$62,$K$63))))),IF(AM14&lt;$F$64,AM14,IF(AM14&lt;$F$65,$K$65,IF(AM14&lt;$F$66,AM14*$I$66+$K$66,IF(AM14&lt;$F$67,AM14*$I$67+$K$67,IF(AM14&lt;$F$68,AM14*$I$68+$K$68,$K$69)))))))</f>
        <v>0</v>
      </c>
      <c r="AN17" s="39" t="n">
        <f aca="false">IF(OR(AN3=0,AN14=0),0,IF(AN3&lt;64,IF(AN14&lt;$F$58,AN14,IF(AN14&lt;$F$59,$K$59,IF(AN14&lt;$F$60,AN14*$I$60+$K$60,IF(AN14&lt;$F$61,AN14*$I$61+$K$61,IF(AN14&lt;$F$62,AN14*$I$62+$K$62,$K$63))))),IF(AN14&lt;$F$64,AN14,IF(AN14&lt;$F$65,$K$65,IF(AN14&lt;$F$66,AN14*$I$66+$K$66,IF(AN14&lt;$F$67,AN14*$I$67+$K$67,IF(AN14&lt;$F$68,AN14*$I$68+$K$68,$K$69)))))))</f>
        <v>0</v>
      </c>
      <c r="AO17" s="39" t="n">
        <f aca="false">IF(OR(AO3=0,AO14=0),0,IF(AO3&lt;64,IF(AO14&lt;$F$58,AO14,IF(AO14&lt;$F$59,$K$59,IF(AO14&lt;$F$60,AO14*$I$60+$K$60,IF(AO14&lt;$F$61,AO14*$I$61+$K$61,IF(AO14&lt;$F$62,AO14*$I$62+$K$62,$K$63))))),IF(AO14&lt;$F$64,AO14,IF(AO14&lt;$F$65,$K$65,IF(AO14&lt;$F$66,AO14*$I$66+$K$66,IF(AO14&lt;$F$67,AO14*$I$67+$K$67,IF(AO14&lt;$F$68,AO14*$I$68+$K$68,$K$69)))))))</f>
        <v>0</v>
      </c>
      <c r="AP17" s="39" t="n">
        <f aca="false">IF(OR(AP3=0,AP14=0),0,IF(AP3&lt;64,IF(AP14&lt;$F$58,AP14,IF(AP14&lt;$F$59,$K$59,IF(AP14&lt;$F$60,AP14*$I$60+$K$60,IF(AP14&lt;$F$61,AP14*$I$61+$K$61,IF(AP14&lt;$F$62,AP14*$I$62+$K$62,$K$63))))),IF(AP14&lt;$F$64,AP14,IF(AP14&lt;$F$65,$K$65,IF(AP14&lt;$F$66,AP14*$I$66+$K$66,IF(AP14&lt;$F$67,AP14*$I$67+$K$67,IF(AP14&lt;$F$68,AP14*$I$68+$K$68,$K$69)))))))</f>
        <v>0</v>
      </c>
      <c r="AQ17" s="39" t="n">
        <f aca="false">IF(OR(AQ3=0,AQ14=0),0,IF(AQ3&lt;64,IF(AQ14&lt;$F$58,AQ14,IF(AQ14&lt;$F$59,$K$59,IF(AQ14&lt;$F$60,AQ14*$I$60+$K$60,IF(AQ14&lt;$F$61,AQ14*$I$61+$K$61,IF(AQ14&lt;$F$62,AQ14*$I$62+$K$62,$K$63))))),IF(AQ14&lt;$F$64,AQ14,IF(AQ14&lt;$F$65,$K$65,IF(AQ14&lt;$F$66,AQ14*$I$66+$K$66,IF(AQ14&lt;$F$67,AQ14*$I$67+$K$67,IF(AQ14&lt;$F$68,AQ14*$I$68+$K$68,$K$69)))))))</f>
        <v>0</v>
      </c>
      <c r="AR17" s="39" t="n">
        <f aca="false">IF(OR(AR3=0,AR14=0),0,IF(AR3&lt;64,IF(AR14&lt;$F$58,AR14,IF(AR14&lt;$F$59,$K$59,IF(AR14&lt;$F$60,AR14*$I$60+$K$60,IF(AR14&lt;$F$61,AR14*$I$61+$K$61,IF(AR14&lt;$F$62,AR14*$I$62+$K$62,$K$63))))),IF(AR14&lt;$F$64,AR14,IF(AR14&lt;$F$65,$K$65,IF(AR14&lt;$F$66,AR14*$I$66+$K$66,IF(AR14&lt;$F$67,AR14*$I$67+$K$67,IF(AR14&lt;$F$68,AR14*$I$68+$K$68,$K$69)))))))</f>
        <v>0</v>
      </c>
      <c r="AS17" s="39" t="n">
        <f aca="false">IF(OR(AS3=0,AS14=0),0,IF(AS3&lt;64,IF(AS14&lt;$F$58,AS14,IF(AS14&lt;$F$59,$K$59,IF(AS14&lt;$F$60,AS14*$I$60+$K$60,IF(AS14&lt;$F$61,AS14*$I$61+$K$61,IF(AS14&lt;$F$62,AS14*$I$62+$K$62,$K$63))))),IF(AS14&lt;$F$64,AS14,IF(AS14&lt;$F$65,$K$65,IF(AS14&lt;$F$66,AS14*$I$66+$K$66,IF(AS14&lt;$F$67,AS14*$I$67+$K$67,IF(AS14&lt;$F$68,AS14*$I$68+$K$68,$K$69)))))))</f>
        <v>0</v>
      </c>
    </row>
    <row r="18" customFormat="false" ht="17" hidden="false" customHeight="false" outlineLevel="0" collapsed="false">
      <c r="A18" s="113"/>
      <c r="B18" s="39" t="s">
        <v>30</v>
      </c>
      <c r="C18" s="39"/>
      <c r="D18" s="39" t="n">
        <f aca="false">IF(OR(D4=0,D15=0),0,IF(D4&lt;64,IF(D15&lt;$F$58,D15,IF(D15&lt;$F$59,$K$59,IF(D15&lt;$F$60,D15*$I$60+$K$60,IF(D15&lt;$F$61,D15*$I$61+$K$61,IF(D15&lt;$F$62,D15*$I$62+$K$62,$K$63))))),IF(D15&lt;$F$64,D15,IF(D15&lt;$F$65,$K$65,IF(D15&lt;$F$66,D15*$I$66+$K$66,IF(D15&lt;$F$67,D15*$I$67+$K$67,IF(D15&lt;$F$68,D15*$I$68+$K$68,$K$69)))))))</f>
        <v>0</v>
      </c>
      <c r="E18" s="39" t="n">
        <f aca="false">IF(OR(E4=0,E15=0),0,IF(E4&lt;64,IF(E15&lt;$F$58,E15,IF(E15&lt;$F$59,$K$59,IF(E15&lt;$F$60,E15*$I$60+$K$60,IF(E15&lt;$F$61,E15*$I$61+$K$61,IF(E15&lt;$F$62,E15*$I$62+$K$62,$K$63))))),IF(E15&lt;$F$64,E15,IF(E15&lt;$F$65,$K$65,IF(E15&lt;$F$66,E15*$I$66+$K$66,IF(E15&lt;$F$67,E15*$I$67+$K$67,IF(E15&lt;$F$68,E15*$I$68+$K$68,$K$69)))))))</f>
        <v>0</v>
      </c>
      <c r="F18" s="39" t="n">
        <f aca="false">IF(OR(F4=0,F15=0),0,IF(F4&lt;64,IF(F15&lt;$F$58,F15,IF(F15&lt;$F$59,$K$59,IF(F15&lt;$F$60,F15*$I$60+$K$60,IF(F15&lt;$F$61,F15*$I$61+$K$61,IF(F15&lt;$F$62,F15*$I$62+$K$62,$K$63))))),IF(F15&lt;$F$64,F15,IF(F15&lt;$F$65,$K$65,IF(F15&lt;$F$66,F15*$I$66+$K$66,IF(F15&lt;$F$67,F15*$I$67+$K$67,IF(F15&lt;$F$68,F15*$I$68+$K$68,$K$69)))))))</f>
        <v>0</v>
      </c>
      <c r="G18" s="39" t="n">
        <f aca="false">IF(OR(G4=0,G15=0),0,IF(G4&lt;64,IF(G15&lt;$F$58,G15,IF(G15&lt;$F$59,$K$59,IF(G15&lt;$F$60,G15*$I$60+$K$60,IF(G15&lt;$F$61,G15*$I$61+$K$61,IF(G15&lt;$F$62,G15*$I$62+$K$62,$K$63))))),IF(G15&lt;$F$64,G15,IF(G15&lt;$F$65,$K$65,IF(G15&lt;$F$66,G15*$I$66+$K$66,IF(G15&lt;$F$67,G15*$I$67+$K$67,IF(G15&lt;$F$68,G15*$I$68+$K$68,$K$69)))))))</f>
        <v>0</v>
      </c>
      <c r="H18" s="39" t="n">
        <f aca="false">IF(OR(H4=0,H15=0),0,IF(H4&lt;64,IF(H15&lt;$F$58,H15,IF(H15&lt;$F$59,$K$59,IF(H15&lt;$F$60,H15*$I$60+$K$60,IF(H15&lt;$F$61,H15*$I$61+$K$61,IF(H15&lt;$F$62,H15*$I$62+$K$62,$K$63))))),IF(H15&lt;$F$64,H15,IF(H15&lt;$F$65,$K$65,IF(H15&lt;$F$66,H15*$I$66+$K$66,IF(H15&lt;$F$67,H15*$I$67+$K$67,IF(H15&lt;$F$68,H15*$I$68+$K$68,$K$69)))))))</f>
        <v>0</v>
      </c>
      <c r="I18" s="39" t="n">
        <f aca="false">IF(OR(I4=0,I15=0),0,IF(I4&lt;64,IF(I15&lt;$F$58,I15,IF(I15&lt;$F$59,$K$59,IF(I15&lt;$F$60,I15*$I$60+$K$60,IF(I15&lt;$F$61,I15*$I$61+$K$61,IF(I15&lt;$F$62,I15*$I$62+$K$62,$K$63))))),IF(I15&lt;$F$64,I15,IF(I15&lt;$F$65,$K$65,IF(I15&lt;$F$66,I15*$I$66+$K$66,IF(I15&lt;$F$67,I15*$I$67+$K$67,IF(I15&lt;$F$68,I15*$I$68+$K$68,$K$69)))))))</f>
        <v>0</v>
      </c>
      <c r="J18" s="39" t="n">
        <f aca="false">IF(OR(J4=0,J15=0),0,IF(J4&lt;64,IF(J15&lt;$F$58,J15,IF(J15&lt;$F$59,$K$59,IF(J15&lt;$F$60,J15*$I$60+$K$60,IF(J15&lt;$F$61,J15*$I$61+$K$61,IF(J15&lt;$F$62,J15*$I$62+$K$62,$K$63))))),IF(J15&lt;$F$64,J15,IF(J15&lt;$F$65,$K$65,IF(J15&lt;$F$66,J15*$I$66+$K$66,IF(J15&lt;$F$67,J15*$I$67+$K$67,IF(J15&lt;$F$68,J15*$I$68+$K$68,$K$69)))))))</f>
        <v>0</v>
      </c>
      <c r="K18" s="39" t="n">
        <f aca="false">IF(OR(K4=0,K15=0),0,IF(K4&lt;64,IF(K15&lt;$F$58,K15,IF(K15&lt;$F$59,$K$59,IF(K15&lt;$F$60,K15*$I$60+$K$60,IF(K15&lt;$F$61,K15*$I$61+$K$61,IF(K15&lt;$F$62,K15*$I$62+$K$62,$K$63))))),IF(K15&lt;$F$64,K15,IF(K15&lt;$F$65,$K$65,IF(K15&lt;$F$66,K15*$I$66+$K$66,IF(K15&lt;$F$67,K15*$I$67+$K$67,IF(K15&lt;$F$68,K15*$I$68+$K$68,$K$69)))))))</f>
        <v>0</v>
      </c>
      <c r="L18" s="39" t="n">
        <f aca="false">IF(OR(L4=0,L15=0),0,IF(L4&lt;64,IF(L15&lt;$F$58,L15,IF(L15&lt;$F$59,$K$59,IF(L15&lt;$F$60,L15*$I$60+$K$60,IF(L15&lt;$F$61,L15*$I$61+$K$61,IF(L15&lt;$F$62,L15*$I$62+$K$62,$K$63))))),IF(L15&lt;$F$64,L15,IF(L15&lt;$F$65,$K$65,IF(L15&lt;$F$66,L15*$I$66+$K$66,IF(L15&lt;$F$67,L15*$I$67+$K$67,IF(L15&lt;$F$68,L15*$I$68+$K$68,$K$69)))))))</f>
        <v>0</v>
      </c>
      <c r="M18" s="39" t="n">
        <f aca="false">IF(OR(M4=0,M15=0),0,IF(M4&lt;64,IF(M15&lt;$F$58,M15,IF(M15&lt;$F$59,$K$59,IF(M15&lt;$F$60,M15*$I$60+$K$60,IF(M15&lt;$F$61,M15*$I$61+$K$61,IF(M15&lt;$F$62,M15*$I$62+$K$62,$K$63))))),IF(M15&lt;$F$64,M15,IF(M15&lt;$F$65,$K$65,IF(M15&lt;$F$66,M15*$I$66+$K$66,IF(M15&lt;$F$67,M15*$I$67+$K$67,IF(M15&lt;$F$68,M15*$I$68+$K$68,$K$69)))))))</f>
        <v>0</v>
      </c>
      <c r="N18" s="39" t="n">
        <f aca="false">IF(OR(N4=0,N15=0),0,IF(N4&lt;64,IF(N15&lt;$F$58,N15,IF(N15&lt;$F$59,$K$59,IF(N15&lt;$F$60,N15*$I$60+$K$60,IF(N15&lt;$F$61,N15*$I$61+$K$61,IF(N15&lt;$F$62,N15*$I$62+$K$62,$K$63))))),IF(N15&lt;$F$64,N15,IF(N15&lt;$F$65,$K$65,IF(N15&lt;$F$66,N15*$I$66+$K$66,IF(N15&lt;$F$67,N15*$I$67+$K$67,IF(N15&lt;$F$68,N15*$I$68+$K$68,$K$69)))))))</f>
        <v>0</v>
      </c>
      <c r="O18" s="39" t="n">
        <f aca="false">IF(OR(O4=0,O15=0),0,IF(O4&lt;64,IF(O15&lt;$F$58,O15,IF(O15&lt;$F$59,$K$59,IF(O15&lt;$F$60,O15*$I$60+$K$60,IF(O15&lt;$F$61,O15*$I$61+$K$61,IF(O15&lt;$F$62,O15*$I$62+$K$62,$K$63))))),IF(O15&lt;$F$64,O15,IF(O15&lt;$F$65,$K$65,IF(O15&lt;$F$66,O15*$I$66+$K$66,IF(O15&lt;$F$67,O15*$I$67+$K$67,IF(O15&lt;$F$68,O15*$I$68+$K$68,$K$69)))))))</f>
        <v>0</v>
      </c>
      <c r="P18" s="39" t="n">
        <f aca="false">IF(OR(P4=0,P15=0),0,IF(P4&lt;64,IF(P15&lt;$F$58,P15,IF(P15&lt;$F$59,$K$59,IF(P15&lt;$F$60,P15*$I$60+$K$60,IF(P15&lt;$F$61,P15*$I$61+$K$61,IF(P15&lt;$F$62,P15*$I$62+$K$62,$K$63))))),IF(P15&lt;$F$64,P15,IF(P15&lt;$F$65,$K$65,IF(P15&lt;$F$66,P15*$I$66+$K$66,IF(P15&lt;$F$67,P15*$I$67+$K$67,IF(P15&lt;$F$68,P15*$I$68+$K$68,$K$69)))))))</f>
        <v>0</v>
      </c>
      <c r="Q18" s="39" t="n">
        <f aca="false">IF(OR(Q4=0,Q15=0),0,IF(Q4&lt;64,IF(Q15&lt;$F$58,Q15,IF(Q15&lt;$F$59,$K$59,IF(Q15&lt;$F$60,Q15*$I$60+$K$60,IF(Q15&lt;$F$61,Q15*$I$61+$K$61,IF(Q15&lt;$F$62,Q15*$I$62+$K$62,$K$63))))),IF(Q15&lt;$F$64,Q15,IF(Q15&lt;$F$65,$K$65,IF(Q15&lt;$F$66,Q15*$I$66+$K$66,IF(Q15&lt;$F$67,Q15*$I$67+$K$67,IF(Q15&lt;$F$68,Q15*$I$68+$K$68,$K$69)))))))</f>
        <v>0</v>
      </c>
      <c r="R18" s="39" t="n">
        <f aca="false">IF(OR(R4=0,R15=0),0,IF(R4&lt;64,IF(R15&lt;$F$58,R15,IF(R15&lt;$F$59,$K$59,IF(R15&lt;$F$60,R15*$I$60+$K$60,IF(R15&lt;$F$61,R15*$I$61+$K$61,IF(R15&lt;$F$62,R15*$I$62+$K$62,$K$63))))),IF(R15&lt;$F$64,R15,IF(R15&lt;$F$65,$K$65,IF(R15&lt;$F$66,R15*$I$66+$K$66,IF(R15&lt;$F$67,R15*$I$67+$K$67,IF(R15&lt;$F$68,R15*$I$68+$K$68,$K$69)))))))</f>
        <v>0</v>
      </c>
      <c r="S18" s="39" t="n">
        <f aca="false">IF(OR(S4=0,S15=0),0,IF(S4&lt;64,IF(S15&lt;$F$58,S15,IF(S15&lt;$F$59,$K$59,IF(S15&lt;$F$60,S15*$I$60+$K$60,IF(S15&lt;$F$61,S15*$I$61+$K$61,IF(S15&lt;$F$62,S15*$I$62+$K$62,$K$63))))),IF(S15&lt;$F$64,S15,IF(S15&lt;$F$65,$K$65,IF(S15&lt;$F$66,S15*$I$66+$K$66,IF(S15&lt;$F$67,S15*$I$67+$K$67,IF(S15&lt;$F$68,S15*$I$68+$K$68,$K$69)))))))</f>
        <v>0</v>
      </c>
      <c r="T18" s="39" t="n">
        <f aca="false">IF(OR(T4=0,T15=0),0,IF(T4&lt;64,IF(T15&lt;$F$58,T15,IF(T15&lt;$F$59,$K$59,IF(T15&lt;$F$60,T15*$I$60+$K$60,IF(T15&lt;$F$61,T15*$I$61+$K$61,IF(T15&lt;$F$62,T15*$I$62+$K$62,$K$63))))),IF(T15&lt;$F$64,T15,IF(T15&lt;$F$65,$K$65,IF(T15&lt;$F$66,T15*$I$66+$K$66,IF(T15&lt;$F$67,T15*$I$67+$K$67,IF(T15&lt;$F$68,T15*$I$68+$K$68,$K$69)))))))</f>
        <v>0</v>
      </c>
      <c r="U18" s="39" t="n">
        <f aca="false">IF(OR(U4=0,U15=0),0,IF(U4&lt;64,IF(U15&lt;$F$58,U15,IF(U15&lt;$F$59,$K$59,IF(U15&lt;$F$60,U15*$I$60+$K$60,IF(U15&lt;$F$61,U15*$I$61+$K$61,IF(U15&lt;$F$62,U15*$I$62+$K$62,$K$63))))),IF(U15&lt;$F$64,U15,IF(U15&lt;$F$65,$K$65,IF(U15&lt;$F$66,U15*$I$66+$K$66,IF(U15&lt;$F$67,U15*$I$67+$K$67,IF(U15&lt;$F$68,U15*$I$68+$K$68,$K$69)))))))</f>
        <v>0</v>
      </c>
      <c r="V18" s="39" t="n">
        <f aca="false">IF(OR(V4=0,V15=0),0,IF(V4&lt;64,IF(V15&lt;$F$58,V15,IF(V15&lt;$F$59,$K$59,IF(V15&lt;$F$60,V15*$I$60+$K$60,IF(V15&lt;$F$61,V15*$I$61+$K$61,IF(V15&lt;$F$62,V15*$I$62+$K$62,$K$63))))),IF(V15&lt;$F$64,V15,IF(V15&lt;$F$65,$K$65,IF(V15&lt;$F$66,V15*$I$66+$K$66,IF(V15&lt;$F$67,V15*$I$67+$K$67,IF(V15&lt;$F$68,V15*$I$68+$K$68,$K$69)))))))</f>
        <v>0</v>
      </c>
      <c r="W18" s="39" t="n">
        <f aca="false">IF(OR(W4=0,W15=0),0,IF(W4&lt;64,IF(W15&lt;$F$58,W15,IF(W15&lt;$F$59,$K$59,IF(W15&lt;$F$60,W15*$I$60+$K$60,IF(W15&lt;$F$61,W15*$I$61+$K$61,IF(W15&lt;$F$62,W15*$I$62+$K$62,$K$63))))),IF(W15&lt;$F$64,W15,IF(W15&lt;$F$65,$K$65,IF(W15&lt;$F$66,W15*$I$66+$K$66,IF(W15&lt;$F$67,W15*$I$67+$K$67,IF(W15&lt;$F$68,W15*$I$68+$K$68,$K$69)))))))</f>
        <v>0</v>
      </c>
      <c r="X18" s="39" t="n">
        <f aca="false">IF(OR(X4=0,X15=0),0,IF(X4&lt;64,IF(X15&lt;$F$58,X15,IF(X15&lt;$F$59,$K$59,IF(X15&lt;$F$60,X15*$I$60+$K$60,IF(X15&lt;$F$61,X15*$I$61+$K$61,IF(X15&lt;$F$62,X15*$I$62+$K$62,$K$63))))),IF(X15&lt;$F$64,X15,IF(X15&lt;$F$65,$K$65,IF(X15&lt;$F$66,X15*$I$66+$K$66,IF(X15&lt;$F$67,X15*$I$67+$K$67,IF(X15&lt;$F$68,X15*$I$68+$K$68,$K$69)))))))</f>
        <v>0</v>
      </c>
      <c r="Y18" s="39" t="n">
        <f aca="false">IF(OR(Y4=0,Y15=0),0,IF(Y4&lt;64,IF(Y15&lt;$F$58,Y15,IF(Y15&lt;$F$59,$K$59,IF(Y15&lt;$F$60,Y15*$I$60+$K$60,IF(Y15&lt;$F$61,Y15*$I$61+$K$61,IF(Y15&lt;$F$62,Y15*$I$62+$K$62,$K$63))))),IF(Y15&lt;$F$64,Y15,IF(Y15&lt;$F$65,$K$65,IF(Y15&lt;$F$66,Y15*$I$66+$K$66,IF(Y15&lt;$F$67,Y15*$I$67+$K$67,IF(Y15&lt;$F$68,Y15*$I$68+$K$68,$K$69)))))))</f>
        <v>0</v>
      </c>
      <c r="Z18" s="39" t="n">
        <f aca="false">IF(OR(Z4=0,Z15=0),0,IF(Z4&lt;64,IF(Z15&lt;$F$58,Z15,IF(Z15&lt;$F$59,$K$59,IF(Z15&lt;$F$60,Z15*$I$60+$K$60,IF(Z15&lt;$F$61,Z15*$I$61+$K$61,IF(Z15&lt;$F$62,Z15*$I$62+$K$62,$K$63))))),IF(Z15&lt;$F$64,Z15,IF(Z15&lt;$F$65,$K$65,IF(Z15&lt;$F$66,Z15*$I$66+$K$66,IF(Z15&lt;$F$67,Z15*$I$67+$K$67,IF(Z15&lt;$F$68,Z15*$I$68+$K$68,$K$69)))))))</f>
        <v>0</v>
      </c>
      <c r="AA18" s="39" t="n">
        <f aca="false">IF(OR(AA4=0,AA15=0),0,IF(AA4&lt;64,IF(AA15&lt;$F$58,AA15,IF(AA15&lt;$F$59,$K$59,IF(AA15&lt;$F$60,AA15*$I$60+$K$60,IF(AA15&lt;$F$61,AA15*$I$61+$K$61,IF(AA15&lt;$F$62,AA15*$I$62+$K$62,$K$63))))),IF(AA15&lt;$F$64,AA15,IF(AA15&lt;$F$65,$K$65,IF(AA15&lt;$F$66,AA15*$I$66+$K$66,IF(AA15&lt;$F$67,AA15*$I$67+$K$67,IF(AA15&lt;$F$68,AA15*$I$68+$K$68,$K$69)))))))</f>
        <v>0</v>
      </c>
      <c r="AB18" s="39" t="n">
        <f aca="false">IF(OR(AB4=0,AB15=0),0,IF(AB4&lt;64,IF(AB15&lt;$F$58,AB15,IF(AB15&lt;$F$59,$K$59,IF(AB15&lt;$F$60,AB15*$I$60+$K$60,IF(AB15&lt;$F$61,AB15*$I$61+$K$61,IF(AB15&lt;$F$62,AB15*$I$62+$K$62,$K$63))))),IF(AB15&lt;$F$64,AB15,IF(AB15&lt;$F$65,$K$65,IF(AB15&lt;$F$66,AB15*$I$66+$K$66,IF(AB15&lt;$F$67,AB15*$I$67+$K$67,IF(AB15&lt;$F$68,AB15*$I$68+$K$68,$K$69)))))))</f>
        <v>0</v>
      </c>
      <c r="AC18" s="39" t="n">
        <f aca="false">IF(OR(AC4=0,AC15=0),0,IF(AC4&lt;64,IF(AC15&lt;$F$58,AC15,IF(AC15&lt;$F$59,$K$59,IF(AC15&lt;$F$60,AC15*$I$60+$K$60,IF(AC15&lt;$F$61,AC15*$I$61+$K$61,IF(AC15&lt;$F$62,AC15*$I$62+$K$62,$K$63))))),IF(AC15&lt;$F$64,AC15,IF(AC15&lt;$F$65,$K$65,IF(AC15&lt;$F$66,AC15*$I$66+$K$66,IF(AC15&lt;$F$67,AC15*$I$67+$K$67,IF(AC15&lt;$F$68,AC15*$I$68+$K$68,$K$69)))))))</f>
        <v>0</v>
      </c>
      <c r="AD18" s="39" t="n">
        <f aca="false">IF(OR(AD4=0,AD15=0),0,IF(AD4&lt;64,IF(AD15&lt;$F$58,AD15,IF(AD15&lt;$F$59,$K$59,IF(AD15&lt;$F$60,AD15*$I$60+$K$60,IF(AD15&lt;$F$61,AD15*$I$61+$K$61,IF(AD15&lt;$F$62,AD15*$I$62+$K$62,$K$63))))),IF(AD15&lt;$F$64,AD15,IF(AD15&lt;$F$65,$K$65,IF(AD15&lt;$F$66,AD15*$I$66+$K$66,IF(AD15&lt;$F$67,AD15*$I$67+$K$67,IF(AD15&lt;$F$68,AD15*$I$68+$K$68,$K$69)))))))</f>
        <v>0</v>
      </c>
      <c r="AE18" s="39" t="n">
        <f aca="false">IF(OR(AE4=0,AE15=0),0,IF(AE4&lt;64,IF(AE15&lt;$F$58,AE15,IF(AE15&lt;$F$59,$K$59,IF(AE15&lt;$F$60,AE15*$I$60+$K$60,IF(AE15&lt;$F$61,AE15*$I$61+$K$61,IF(AE15&lt;$F$62,AE15*$I$62+$K$62,$K$63))))),IF(AE15&lt;$F$64,AE15,IF(AE15&lt;$F$65,$K$65,IF(AE15&lt;$F$66,AE15*$I$66+$K$66,IF(AE15&lt;$F$67,AE15*$I$67+$K$67,IF(AE15&lt;$F$68,AE15*$I$68+$K$68,$K$69)))))))</f>
        <v>0</v>
      </c>
      <c r="AF18" s="39" t="n">
        <f aca="false">IF(OR(AF4=0,AF15=0),0,IF(AF4&lt;64,IF(AF15&lt;$F$58,AF15,IF(AF15&lt;$F$59,$K$59,IF(AF15&lt;$F$60,AF15*$I$60+$K$60,IF(AF15&lt;$F$61,AF15*$I$61+$K$61,IF(AF15&lt;$F$62,AF15*$I$62+$K$62,$K$63))))),IF(AF15&lt;$F$64,AF15,IF(AF15&lt;$F$65,$K$65,IF(AF15&lt;$F$66,AF15*$I$66+$K$66,IF(AF15&lt;$F$67,AF15*$I$67+$K$67,IF(AF15&lt;$F$68,AF15*$I$68+$K$68,$K$69)))))))</f>
        <v>0</v>
      </c>
      <c r="AG18" s="39" t="n">
        <f aca="false">IF(OR(AG4=0,AG15=0),0,IF(AG4&lt;64,IF(AG15&lt;$F$58,AG15,IF(AG15&lt;$F$59,$K$59,IF(AG15&lt;$F$60,AG15*$I$60+$K$60,IF(AG15&lt;$F$61,AG15*$I$61+$K$61,IF(AG15&lt;$F$62,AG15*$I$62+$K$62,$K$63))))),IF(AG15&lt;$F$64,AG15,IF(AG15&lt;$F$65,$K$65,IF(AG15&lt;$F$66,AG15*$I$66+$K$66,IF(AG15&lt;$F$67,AG15*$I$67+$K$67,IF(AG15&lt;$F$68,AG15*$I$68+$K$68,$K$69)))))))</f>
        <v>0</v>
      </c>
      <c r="AH18" s="39" t="n">
        <f aca="false">IF(OR(AH4=0,AH15=0),0,IF(AH4&lt;64,IF(AH15&lt;$F$58,AH15,IF(AH15&lt;$F$59,$K$59,IF(AH15&lt;$F$60,AH15*$I$60+$K$60,IF(AH15&lt;$F$61,AH15*$I$61+$K$61,IF(AH15&lt;$F$62,AH15*$I$62+$K$62,$K$63))))),IF(AH15&lt;$F$64,AH15,IF(AH15&lt;$F$65,$K$65,IF(AH15&lt;$F$66,AH15*$I$66+$K$66,IF(AH15&lt;$F$67,AH15*$I$67+$K$67,IF(AH15&lt;$F$68,AH15*$I$68+$K$68,$K$69)))))))</f>
        <v>0</v>
      </c>
      <c r="AI18" s="39" t="n">
        <f aca="false">IF(OR(AI4=0,AI15=0),0,IF(AI4&lt;64,IF(AI15&lt;$F$58,AI15,IF(AI15&lt;$F$59,$K$59,IF(AI15&lt;$F$60,AI15*$I$60+$K$60,IF(AI15&lt;$F$61,AI15*$I$61+$K$61,IF(AI15&lt;$F$62,AI15*$I$62+$K$62,$K$63))))),IF(AI15&lt;$F$64,AI15,IF(AI15&lt;$F$65,$K$65,IF(AI15&lt;$F$66,AI15*$I$66+$K$66,IF(AI15&lt;$F$67,AI15*$I$67+$K$67,IF(AI15&lt;$F$68,AI15*$I$68+$K$68,$K$69)))))))</f>
        <v>0</v>
      </c>
      <c r="AJ18" s="39" t="n">
        <f aca="false">IF(OR(AJ4=0,AJ15=0),0,IF(AJ4&lt;64,IF(AJ15&lt;$F$58,AJ15,IF(AJ15&lt;$F$59,$K$59,IF(AJ15&lt;$F$60,AJ15*$I$60+$K$60,IF(AJ15&lt;$F$61,AJ15*$I$61+$K$61,IF(AJ15&lt;$F$62,AJ15*$I$62+$K$62,$K$63))))),IF(AJ15&lt;$F$64,AJ15,IF(AJ15&lt;$F$65,$K$65,IF(AJ15&lt;$F$66,AJ15*$I$66+$K$66,IF(AJ15&lt;$F$67,AJ15*$I$67+$K$67,IF(AJ15&lt;$F$68,AJ15*$I$68+$K$68,$K$69)))))))</f>
        <v>0</v>
      </c>
      <c r="AK18" s="39" t="n">
        <f aca="false">IF(OR(AK4=0,AK15=0),0,IF(AK4&lt;64,IF(AK15&lt;$F$58,AK15,IF(AK15&lt;$F$59,$K$59,IF(AK15&lt;$F$60,AK15*$I$60+$K$60,IF(AK15&lt;$F$61,AK15*$I$61+$K$61,IF(AK15&lt;$F$62,AK15*$I$62+$K$62,$K$63))))),IF(AK15&lt;$F$64,AK15,IF(AK15&lt;$F$65,$K$65,IF(AK15&lt;$F$66,AK15*$I$66+$K$66,IF(AK15&lt;$F$67,AK15*$I$67+$K$67,IF(AK15&lt;$F$68,AK15*$I$68+$K$68,$K$69)))))))</f>
        <v>0</v>
      </c>
      <c r="AL18" s="39" t="n">
        <f aca="false">IF(OR(AL4=0,AL15=0),0,IF(AL4&lt;64,IF(AL15&lt;$F$58,AL15,IF(AL15&lt;$F$59,$K$59,IF(AL15&lt;$F$60,AL15*$I$60+$K$60,IF(AL15&lt;$F$61,AL15*$I$61+$K$61,IF(AL15&lt;$F$62,AL15*$I$62+$K$62,$K$63))))),IF(AL15&lt;$F$64,AL15,IF(AL15&lt;$F$65,$K$65,IF(AL15&lt;$F$66,AL15*$I$66+$K$66,IF(AL15&lt;$F$67,AL15*$I$67+$K$67,IF(AL15&lt;$F$68,AL15*$I$68+$K$68,$K$69)))))))</f>
        <v>0</v>
      </c>
      <c r="AM18" s="39" t="n">
        <f aca="false">IF(OR(AM4=0,AM15=0),0,IF(AM4&lt;64,IF(AM15&lt;$F$58,AM15,IF(AM15&lt;$F$59,$K$59,IF(AM15&lt;$F$60,AM15*$I$60+$K$60,IF(AM15&lt;$F$61,AM15*$I$61+$K$61,IF(AM15&lt;$F$62,AM15*$I$62+$K$62,$K$63))))),IF(AM15&lt;$F$64,AM15,IF(AM15&lt;$F$65,$K$65,IF(AM15&lt;$F$66,AM15*$I$66+$K$66,IF(AM15&lt;$F$67,AM15*$I$67+$K$67,IF(AM15&lt;$F$68,AM15*$I$68+$K$68,$K$69)))))))</f>
        <v>0</v>
      </c>
      <c r="AN18" s="39" t="n">
        <f aca="false">IF(OR(AN4=0,AN15=0),0,IF(AN4&lt;64,IF(AN15&lt;$F$58,AN15,IF(AN15&lt;$F$59,$K$59,IF(AN15&lt;$F$60,AN15*$I$60+$K$60,IF(AN15&lt;$F$61,AN15*$I$61+$K$61,IF(AN15&lt;$F$62,AN15*$I$62+$K$62,$K$63))))),IF(AN15&lt;$F$64,AN15,IF(AN15&lt;$F$65,$K$65,IF(AN15&lt;$F$66,AN15*$I$66+$K$66,IF(AN15&lt;$F$67,AN15*$I$67+$K$67,IF(AN15&lt;$F$68,AN15*$I$68+$K$68,$K$69)))))))</f>
        <v>0</v>
      </c>
      <c r="AO18" s="39" t="n">
        <f aca="false">IF(OR(AO4=0,AO15=0),0,IF(AO4&lt;64,IF(AO15&lt;$F$58,AO15,IF(AO15&lt;$F$59,$K$59,IF(AO15&lt;$F$60,AO15*$I$60+$K$60,IF(AO15&lt;$F$61,AO15*$I$61+$K$61,IF(AO15&lt;$F$62,AO15*$I$62+$K$62,$K$63))))),IF(AO15&lt;$F$64,AO15,IF(AO15&lt;$F$65,$K$65,IF(AO15&lt;$F$66,AO15*$I$66+$K$66,IF(AO15&lt;$F$67,AO15*$I$67+$K$67,IF(AO15&lt;$F$68,AO15*$I$68+$K$68,$K$69)))))))</f>
        <v>0</v>
      </c>
      <c r="AP18" s="39" t="n">
        <f aca="false">IF(OR(AP4=0,AP15=0),0,IF(AP4&lt;64,IF(AP15&lt;$F$58,AP15,IF(AP15&lt;$F$59,$K$59,IF(AP15&lt;$F$60,AP15*$I$60+$K$60,IF(AP15&lt;$F$61,AP15*$I$61+$K$61,IF(AP15&lt;$F$62,AP15*$I$62+$K$62,$K$63))))),IF(AP15&lt;$F$64,AP15,IF(AP15&lt;$F$65,$K$65,IF(AP15&lt;$F$66,AP15*$I$66+$K$66,IF(AP15&lt;$F$67,AP15*$I$67+$K$67,IF(AP15&lt;$F$68,AP15*$I$68+$K$68,$K$69)))))))</f>
        <v>0</v>
      </c>
      <c r="AQ18" s="39" t="n">
        <f aca="false">IF(OR(AQ4=0,AQ15=0),0,IF(AQ4&lt;64,IF(AQ15&lt;$F$58,AQ15,IF(AQ15&lt;$F$59,$K$59,IF(AQ15&lt;$F$60,AQ15*$I$60+$K$60,IF(AQ15&lt;$F$61,AQ15*$I$61+$K$61,IF(AQ15&lt;$F$62,AQ15*$I$62+$K$62,$K$63))))),IF(AQ15&lt;$F$64,AQ15,IF(AQ15&lt;$F$65,$K$65,IF(AQ15&lt;$F$66,AQ15*$I$66+$K$66,IF(AQ15&lt;$F$67,AQ15*$I$67+$K$67,IF(AQ15&lt;$F$68,AQ15*$I$68+$K$68,$K$69)))))))</f>
        <v>0</v>
      </c>
      <c r="AR18" s="39" t="n">
        <f aca="false">IF(OR(AR4=0,AR15=0),0,IF(AR4&lt;64,IF(AR15&lt;$F$58,AR15,IF(AR15&lt;$F$59,$K$59,IF(AR15&lt;$F$60,AR15*$I$60+$K$60,IF(AR15&lt;$F$61,AR15*$I$61+$K$61,IF(AR15&lt;$F$62,AR15*$I$62+$K$62,$K$63))))),IF(AR15&lt;$F$64,AR15,IF(AR15&lt;$F$65,$K$65,IF(AR15&lt;$F$66,AR15*$I$66+$K$66,IF(AR15&lt;$F$67,AR15*$I$67+$K$67,IF(AR15&lt;$F$68,AR15*$I$68+$K$68,$K$69)))))))</f>
        <v>0</v>
      </c>
      <c r="AS18" s="39" t="n">
        <f aca="false">IF(OR(AS4=0,AS15=0),0,IF(AS4&lt;64,IF(AS15&lt;$F$58,AS15,IF(AS15&lt;$F$59,$K$59,IF(AS15&lt;$F$60,AS15*$I$60+$K$60,IF(AS15&lt;$F$61,AS15*$I$61+$K$61,IF(AS15&lt;$F$62,AS15*$I$62+$K$62,$K$63))))),IF(AS15&lt;$F$64,AS15,IF(AS15&lt;$F$65,$K$65,IF(AS15&lt;$F$66,AS15*$I$66+$K$66,IF(AS15&lt;$F$67,AS15*$I$67+$K$67,IF(AS15&lt;$F$68,AS15*$I$68+$K$68,$K$69)))))))</f>
        <v>0</v>
      </c>
    </row>
    <row r="19" customFormat="false" ht="17" hidden="false" customHeight="true" outlineLevel="0" collapsed="false">
      <c r="A19" s="113" t="s">
        <v>146</v>
      </c>
      <c r="B19" s="39" t="s">
        <v>28</v>
      </c>
      <c r="C19" s="39"/>
      <c r="D19" s="39" t="n">
        <f aca="false">IF(D14=0,0,IF(OR(D4=0,D15-D18&gt;$F$72),0,IF(D14&gt;=D15,IF(D4&lt;=69,$D$72,$D$73),0)))</f>
        <v>0</v>
      </c>
      <c r="E19" s="39" t="n">
        <f aca="false">IF(E14=0,0,IF(OR(E4=0,E15-E18&gt;$F$72),0,IF(E14&gt;=E15,IF(E4&lt;=69,$D$72,$D$73),0)))</f>
        <v>0</v>
      </c>
      <c r="F19" s="39" t="n">
        <f aca="false">IF(F14=0,0,IF(OR(F4=0,F15-F18&gt;$F$72),0,IF(F14&gt;=F15,IF(F4&lt;=69,$D$72,$D$73),0)))</f>
        <v>0</v>
      </c>
      <c r="G19" s="39" t="n">
        <f aca="false">IF(G14=0,0,IF(OR(G4=0,G15-G18&gt;$F$72),0,IF(G14&gt;=G15,IF(G4&lt;=69,$D$72,$D$73),0)))</f>
        <v>0</v>
      </c>
      <c r="H19" s="39" t="n">
        <f aca="false">IF(H14=0,0,IF(OR(H4=0,H15-H18&gt;$F$72),0,IF(H14&gt;=H15,IF(H4&lt;=69,$D$72,$D$73),0)))</f>
        <v>0</v>
      </c>
      <c r="I19" s="39" t="n">
        <f aca="false">IF(I14=0,0,IF(OR(I4=0,I15-I18&gt;$F$72),0,IF(I14&gt;=I15,IF(I4&lt;=69,$D$72,$D$73),0)))</f>
        <v>0</v>
      </c>
      <c r="J19" s="39" t="n">
        <f aca="false">IF(J14=0,0,IF(OR(J4=0,J15-J18&gt;$F$72),0,IF(J14&gt;=J15,IF(J4&lt;=69,$D$72,$D$73),0)))</f>
        <v>0</v>
      </c>
      <c r="K19" s="39" t="n">
        <f aca="false">IF(K14=0,0,IF(OR(K4=0,K15-K18&gt;$F$72),0,IF(K14&gt;=K15,IF(K4&lt;=69,$D$72,$D$73),0)))</f>
        <v>0</v>
      </c>
      <c r="L19" s="39" t="n">
        <f aca="false">IF(L14=0,0,IF(OR(L4=0,L15-L18&gt;$F$72),0,IF(L14&gt;=L15,IF(L4&lt;=69,$D$72,$D$73),0)))</f>
        <v>0</v>
      </c>
      <c r="M19" s="39" t="n">
        <f aca="false">IF(M14=0,0,IF(OR(M4=0,M15-M18&gt;$F$72),0,IF(M14&gt;=M15,IF(M4&lt;=69,$D$72,$D$73),0)))</f>
        <v>0</v>
      </c>
      <c r="N19" s="39" t="n">
        <f aca="false">IF(N14=0,0,IF(OR(N4=0,N15-N18&gt;$F$72),0,IF(N14&gt;=N15,IF(N4&lt;=69,$D$72,$D$73),0)))</f>
        <v>0</v>
      </c>
      <c r="O19" s="39" t="n">
        <f aca="false">IF(O14=0,0,IF(OR(O4=0,O15-O18&gt;$F$72),0,IF(O14&gt;=O15,IF(O4&lt;=69,$D$72,$D$73),0)))</f>
        <v>0</v>
      </c>
      <c r="P19" s="39" t="n">
        <f aca="false">IF(P14=0,0,IF(OR(P4=0,P15-P18&gt;$F$72),0,IF(P14&gt;=P15,IF(P4&lt;=69,$D$72,$D$73),0)))</f>
        <v>0</v>
      </c>
      <c r="Q19" s="39" t="n">
        <f aca="false">IF(Q14=0,0,IF(OR(Q4=0,Q15-Q18&gt;$F$72),0,IF(Q14&gt;=Q15,IF(Q4&lt;=69,$D$72,$D$73),0)))</f>
        <v>0</v>
      </c>
      <c r="R19" s="39" t="n">
        <f aca="false">IF(R14=0,0,IF(OR(R4=0,R15-R18&gt;$F$72),0,IF(R14&gt;=R15,IF(R4&lt;=69,$D$72,$D$73),0)))</f>
        <v>0</v>
      </c>
      <c r="S19" s="39" t="n">
        <f aca="false">IF(S14=0,0,IF(OR(S4=0,S15-S18&gt;$F$72),0,IF(S14&gt;=S15,IF(S4&lt;=69,$D$72,$D$73),0)))</f>
        <v>0</v>
      </c>
      <c r="T19" s="39" t="n">
        <f aca="false">IF(T14=0,0,IF(OR(T4=0,T15-T18&gt;$F$72),0,IF(T14&gt;=T15,IF(T4&lt;=69,$D$72,$D$73),0)))</f>
        <v>0</v>
      </c>
      <c r="U19" s="39" t="n">
        <f aca="false">IF(U14=0,0,IF(OR(U4=0,U15-U18&gt;$F$72),0,IF(U14&gt;=U15,IF(U4&lt;=69,$D$72,$D$73),0)))</f>
        <v>0</v>
      </c>
      <c r="V19" s="39" t="n">
        <f aca="false">IF(V14=0,0,IF(OR(V4=0,V15-V18&gt;$F$72),0,IF(V14&gt;=V15,IF(V4&lt;=69,$D$72,$D$73),0)))</f>
        <v>0</v>
      </c>
      <c r="W19" s="39" t="n">
        <f aca="false">IF(W14=0,0,IF(OR(W4=0,W15-W18&gt;$F$72),0,IF(W14&gt;=W15,IF(W4&lt;=69,$D$72,$D$73),0)))</f>
        <v>0</v>
      </c>
      <c r="X19" s="39" t="n">
        <f aca="false">IF(X14=0,0,IF(OR(X4=0,X15-X18&gt;$F$72),0,IF(X14&gt;=X15,IF(X4&lt;=69,$D$72,$D$73),0)))</f>
        <v>0</v>
      </c>
      <c r="Y19" s="39" t="n">
        <f aca="false">IF(Y14=0,0,IF(OR(Y4=0,Y15-Y18&gt;$F$72),0,IF(Y14&gt;=Y15,IF(Y4&lt;=69,$D$72,$D$73),0)))</f>
        <v>0</v>
      </c>
      <c r="Z19" s="39" t="n">
        <f aca="false">IF(Z14=0,0,IF(OR(Z4=0,Z15-Z18&gt;$F$72),0,IF(Z14&gt;=Z15,IF(Z4&lt;=69,$D$72,$D$73),0)))</f>
        <v>0</v>
      </c>
      <c r="AA19" s="39" t="n">
        <f aca="false">IF(AA14=0,0,IF(OR(AA4=0,AA15-AA18&gt;$F$72),0,IF(AA14&gt;=AA15,IF(AA4&lt;=69,$D$72,$D$73),0)))</f>
        <v>0</v>
      </c>
      <c r="AB19" s="39" t="n">
        <f aca="false">IF(AB14=0,0,IF(OR(AB4=0,AB15-AB18&gt;$F$72),0,IF(AB14&gt;=AB15,IF(AB4&lt;=69,$D$72,$D$73),0)))</f>
        <v>0</v>
      </c>
      <c r="AC19" s="39" t="n">
        <f aca="false">IF(AC14=0,0,IF(OR(AC4=0,AC15-AC18&gt;$F$72),0,IF(AC14&gt;=AC15,IF(AC4&lt;=69,$D$72,$D$73),0)))</f>
        <v>0</v>
      </c>
      <c r="AD19" s="39" t="n">
        <f aca="false">IF(AD14=0,0,IF(OR(AD4=0,AD15-AD18&gt;$F$72),0,IF(AD14&gt;=AD15,IF(AD4&lt;=69,$D$72,$D$73),0)))</f>
        <v>0</v>
      </c>
      <c r="AE19" s="39" t="n">
        <f aca="false">IF(AE14=0,0,IF(OR(AE4=0,AE15-AE18&gt;$F$72),0,IF(AE14&gt;=AE15,IF(AE4&lt;=69,$D$72,$D$73),0)))</f>
        <v>0</v>
      </c>
      <c r="AF19" s="39" t="n">
        <f aca="false">IF(AF14=0,0,IF(OR(AF4=0,AF15-AF18&gt;$F$72),0,IF(AF14&gt;=AF15,IF(AF4&lt;=69,$D$72,$D$73),0)))</f>
        <v>0</v>
      </c>
      <c r="AG19" s="39" t="n">
        <f aca="false">IF(AG14=0,0,IF(OR(AG4=0,AG15-AG18&gt;$F$72),0,IF(AG14&gt;=AG15,IF(AG4&lt;=69,$D$72,$D$73),0)))</f>
        <v>0</v>
      </c>
      <c r="AH19" s="39" t="n">
        <f aca="false">IF(AH14=0,0,IF(OR(AH4=0,AH15-AH18&gt;$F$72),0,IF(AH14&gt;=AH15,IF(AH4&lt;=69,$D$72,$D$73),0)))</f>
        <v>0</v>
      </c>
      <c r="AI19" s="39" t="n">
        <f aca="false">IF(AI14=0,0,IF(OR(AI4=0,AI15-AI18&gt;$F$72),0,IF(AI14&gt;=AI15,IF(AI4&lt;=69,$D$72,$D$73),0)))</f>
        <v>0</v>
      </c>
      <c r="AJ19" s="39" t="n">
        <f aca="false">IF(AJ14=0,0,IF(OR(AJ4=0,AJ15-AJ18&gt;$F$72),0,IF(AJ14&gt;=AJ15,IF(AJ4&lt;=69,$D$72,$D$73),0)))</f>
        <v>0</v>
      </c>
      <c r="AK19" s="39" t="n">
        <f aca="false">IF(AK14=0,0,IF(OR(AK4=0,AK15-AK18&gt;$F$72),0,IF(AK14&gt;=AK15,IF(AK4&lt;=69,$D$72,$D$73),0)))</f>
        <v>0</v>
      </c>
      <c r="AL19" s="39" t="n">
        <f aca="false">IF(AL14=0,0,IF(OR(AL4=0,AL15-AL18&gt;$F$72),0,IF(AL14&gt;=AL15,IF(AL4&lt;=69,$D$72,$D$73),0)))</f>
        <v>0</v>
      </c>
      <c r="AM19" s="39" t="n">
        <f aca="false">IF(AM14=0,0,IF(OR(AM4=0,AM15-AM18&gt;$F$72),0,IF(AM14&gt;=AM15,IF(AM4&lt;=69,$D$72,$D$73),0)))</f>
        <v>0</v>
      </c>
      <c r="AN19" s="39" t="n">
        <f aca="false">IF(AN14=0,0,IF(OR(AN4=0,AN15-AN18&gt;$F$72),0,IF(AN14&gt;=AN15,IF(AN4&lt;=69,$D$72,$D$73),0)))</f>
        <v>0</v>
      </c>
      <c r="AO19" s="39" t="n">
        <f aca="false">IF(AO14=0,0,IF(OR(AO4=0,AO15-AO18&gt;$F$72),0,IF(AO14&gt;=AO15,IF(AO4&lt;=69,$D$72,$D$73),0)))</f>
        <v>0</v>
      </c>
      <c r="AP19" s="39" t="n">
        <f aca="false">IF(AP14=0,0,IF(OR(AP4=0,AP15-AP18&gt;$F$72),0,IF(AP14&gt;=AP15,IF(AP4&lt;=69,$D$72,$D$73),0)))</f>
        <v>0</v>
      </c>
      <c r="AQ19" s="39" t="n">
        <f aca="false">IF(AQ14=0,0,IF(OR(AQ4=0,AQ15-AQ18&gt;$F$72),0,IF(AQ14&gt;=AQ15,IF(AQ4&lt;=69,$D$72,$D$73),0)))</f>
        <v>0</v>
      </c>
      <c r="AR19" s="39" t="n">
        <f aca="false">IF(AR14=0,0,IF(OR(AR4=0,AR15-AR18&gt;$F$72),0,IF(AR14&gt;=AR15,IF(AR4&lt;=69,$D$72,$D$73),0)))</f>
        <v>0</v>
      </c>
      <c r="AS19" s="39" t="n">
        <f aca="false">IF(AS14=0,0,IF(OR(AS4=0,AS15-AS18&gt;$F$72),0,IF(AS14&gt;=AS15,IF(AS4&lt;=69,$D$72,$D$73),0)))</f>
        <v>0</v>
      </c>
    </row>
    <row r="20" customFormat="false" ht="17" hidden="false" customHeight="false" outlineLevel="0" collapsed="false">
      <c r="A20" s="113"/>
      <c r="B20" s="39" t="s">
        <v>30</v>
      </c>
      <c r="C20" s="39"/>
      <c r="D20" s="39" t="n">
        <f aca="false">IF(D15=0,0,IF(OR(D3=0,D14-D17&gt;$F$72),0,IF(D15&gt;=D14,IF(D3&lt;=69,$D$72,$D$73),0)))</f>
        <v>0</v>
      </c>
      <c r="E20" s="39" t="n">
        <f aca="false">IF(E15=0,0,IF(OR(E3=0,E14-E17&gt;$F$72),0,IF(E15&gt;=E14,IF(E3&lt;=69,$D$72,$D$73),0)))</f>
        <v>0</v>
      </c>
      <c r="F20" s="39" t="n">
        <f aca="false">IF(F15=0,0,IF(OR(F3=0,F14-F17&gt;$F$72),0,IF(F15&gt;=F14,IF(F3&lt;=69,$D$72,$D$73),0)))</f>
        <v>0</v>
      </c>
      <c r="G20" s="39" t="n">
        <f aca="false">IF(G15=0,0,IF(OR(G3=0,G14-G17&gt;$F$72),0,IF(G15&gt;=G14,IF(G3&lt;=69,$D$72,$D$73),0)))</f>
        <v>0</v>
      </c>
      <c r="H20" s="39" t="n">
        <f aca="false">IF(H15=0,0,IF(OR(H3=0,H14-H17&gt;$F$72),0,IF(H15&gt;=H14,IF(H3&lt;=69,$D$72,$D$73),0)))</f>
        <v>0</v>
      </c>
      <c r="I20" s="39" t="n">
        <f aca="false">IF(I15=0,0,IF(OR(I3=0,I14-I17&gt;$F$72),0,IF(I15&gt;=I14,IF(I3&lt;=69,$D$72,$D$73),0)))</f>
        <v>0</v>
      </c>
      <c r="J20" s="39" t="n">
        <f aca="false">IF(J15=0,0,IF(OR(J3=0,J14-J17&gt;$F$72),0,IF(J15&gt;=J14,IF(J3&lt;=69,$D$72,$D$73),0)))</f>
        <v>0</v>
      </c>
      <c r="K20" s="39" t="n">
        <f aca="false">IF(K15=0,0,IF(OR(K3=0,K14-K17&gt;$F$72),0,IF(K15&gt;=K14,IF(K3&lt;=69,$D$72,$D$73),0)))</f>
        <v>0</v>
      </c>
      <c r="L20" s="39" t="n">
        <f aca="false">IF(L15=0,0,IF(OR(L3=0,L14-L17&gt;$F$72),0,IF(L15&gt;=L14,IF(L3&lt;=69,$D$72,$D$73),0)))</f>
        <v>0</v>
      </c>
      <c r="M20" s="39" t="n">
        <f aca="false">IF(M15=0,0,IF(OR(M3=0,M14-M17&gt;$F$72),0,IF(M15&gt;=M14,IF(M3&lt;=69,$D$72,$D$73),0)))</f>
        <v>0</v>
      </c>
      <c r="N20" s="39" t="n">
        <f aca="false">IF(N15=0,0,IF(OR(N3=0,N14-N17&gt;$F$72),0,IF(N15&gt;=N14,IF(N3&lt;=69,$D$72,$D$73),0)))</f>
        <v>0</v>
      </c>
      <c r="O20" s="39" t="n">
        <f aca="false">IF(O15=0,0,IF(OR(O3=0,O14-O17&gt;$F$72),0,IF(O15&gt;=O14,IF(O3&lt;=69,$D$72,$D$73),0)))</f>
        <v>0</v>
      </c>
      <c r="P20" s="39" t="n">
        <f aca="false">IF(P15=0,0,IF(OR(P3=0,P14-P17&gt;$F$72),0,IF(P15&gt;=P14,IF(P3&lt;=69,$D$72,$D$73),0)))</f>
        <v>0</v>
      </c>
      <c r="Q20" s="39" t="n">
        <f aca="false">IF(Q15=0,0,IF(OR(Q3=0,Q14-Q17&gt;$F$72),0,IF(Q15&gt;=Q14,IF(Q3&lt;=69,$D$72,$D$73),0)))</f>
        <v>0</v>
      </c>
      <c r="R20" s="39" t="n">
        <f aca="false">IF(R15=0,0,IF(OR(R3=0,R14-R17&gt;$F$72),0,IF(R15&gt;=R14,IF(R3&lt;=69,$D$72,$D$73),0)))</f>
        <v>0</v>
      </c>
      <c r="S20" s="39" t="n">
        <f aca="false">IF(S15=0,0,IF(OR(S3=0,S14-S17&gt;$F$72),0,IF(S15&gt;=S14,IF(S3&lt;=69,$D$72,$D$73),0)))</f>
        <v>0</v>
      </c>
      <c r="T20" s="39" t="n">
        <f aca="false">IF(T15=0,0,IF(OR(T3=0,T14-T17&gt;$F$72),0,IF(T15&gt;=T14,IF(T3&lt;=69,$D$72,$D$73),0)))</f>
        <v>0</v>
      </c>
      <c r="U20" s="39" t="n">
        <f aca="false">IF(U15=0,0,IF(OR(U3=0,U14-U17&gt;$F$72),0,IF(U15&gt;=U14,IF(U3&lt;=69,$D$72,$D$73),0)))</f>
        <v>0</v>
      </c>
      <c r="V20" s="39" t="n">
        <f aca="false">IF(V15=0,0,IF(OR(V3=0,V14-V17&gt;$F$72),0,IF(V15&gt;=V14,IF(V3&lt;=69,$D$72,$D$73),0)))</f>
        <v>0</v>
      </c>
      <c r="W20" s="39" t="n">
        <f aca="false">IF(W15=0,0,IF(OR(W3=0,W14-W17&gt;$F$72),0,IF(W15&gt;=W14,IF(W3&lt;=69,$D$72,$D$73),0)))</f>
        <v>0</v>
      </c>
      <c r="X20" s="39" t="n">
        <f aca="false">IF(X15=0,0,IF(OR(X3=0,X14-X17&gt;$F$72),0,IF(X15&gt;=X14,IF(X3&lt;=69,$D$72,$D$73),0)))</f>
        <v>0</v>
      </c>
      <c r="Y20" s="39" t="n">
        <f aca="false">IF(Y15=0,0,IF(OR(Y3=0,Y14-Y17&gt;$F$72),0,IF(Y15&gt;=Y14,IF(Y3&lt;=69,$D$72,$D$73),0)))</f>
        <v>0</v>
      </c>
      <c r="Z20" s="39" t="n">
        <f aca="false">IF(Z15=0,0,IF(OR(Z3=0,Z14-Z17&gt;$F$72),0,IF(Z15&gt;=Z14,IF(Z3&lt;=69,$D$72,$D$73),0)))</f>
        <v>0</v>
      </c>
      <c r="AA20" s="39" t="n">
        <f aca="false">IF(AA15=0,0,IF(OR(AA3=0,AA14-AA17&gt;$F$72),0,IF(AA15&gt;=AA14,IF(AA3&lt;=69,$D$72,$D$73),0)))</f>
        <v>0</v>
      </c>
      <c r="AB20" s="39" t="n">
        <f aca="false">IF(AB15=0,0,IF(OR(AB3=0,AB14-AB17&gt;$F$72),0,IF(AB15&gt;=AB14,IF(AB3&lt;=69,$D$72,$D$73),0)))</f>
        <v>0</v>
      </c>
      <c r="AC20" s="39" t="n">
        <f aca="false">IF(AC15=0,0,IF(OR(AC3=0,AC14-AC17&gt;$F$72),0,IF(AC15&gt;=AC14,IF(AC3&lt;=69,$D$72,$D$73),0)))</f>
        <v>0</v>
      </c>
      <c r="AD20" s="39" t="n">
        <f aca="false">IF(AD15=0,0,IF(OR(AD3=0,AD14-AD17&gt;$F$72),0,IF(AD15&gt;=AD14,IF(AD3&lt;=69,$D$72,$D$73),0)))</f>
        <v>0</v>
      </c>
      <c r="AE20" s="39" t="n">
        <f aca="false">IF(AE15=0,0,IF(OR(AE3=0,AE14-AE17&gt;$F$72),0,IF(AE15&gt;=AE14,IF(AE3&lt;=69,$D$72,$D$73),0)))</f>
        <v>0</v>
      </c>
      <c r="AF20" s="39" t="n">
        <f aca="false">IF(AF15=0,0,IF(OR(AF3=0,AF14-AF17&gt;$F$72),0,IF(AF15&gt;=AF14,IF(AF3&lt;=69,$D$72,$D$73),0)))</f>
        <v>0</v>
      </c>
      <c r="AG20" s="39" t="n">
        <f aca="false">IF(AG15=0,0,IF(OR(AG3=0,AG14-AG17&gt;$F$72),0,IF(AG15&gt;=AG14,IF(AG3&lt;=69,$D$72,$D$73),0)))</f>
        <v>0</v>
      </c>
      <c r="AH20" s="39" t="n">
        <f aca="false">IF(AH15=0,0,IF(OR(AH3=0,AH14-AH17&gt;$F$72),0,IF(AH15&gt;=AH14,IF(AH3&lt;=69,$D$72,$D$73),0)))</f>
        <v>0</v>
      </c>
      <c r="AI20" s="39" t="n">
        <f aca="false">IF(AI15=0,0,IF(OR(AI3=0,AI14-AI17&gt;$F$72),0,IF(AI15&gt;=AI14,IF(AI3&lt;=69,$D$72,$D$73),0)))</f>
        <v>0</v>
      </c>
      <c r="AJ20" s="39" t="n">
        <f aca="false">IF(AJ15=0,0,IF(OR(AJ3=0,AJ14-AJ17&gt;$F$72),0,IF(AJ15&gt;=AJ14,IF(AJ3&lt;=69,$D$72,$D$73),0)))</f>
        <v>0</v>
      </c>
      <c r="AK20" s="39" t="n">
        <f aca="false">IF(AK15=0,0,IF(OR(AK3=0,AK14-AK17&gt;$F$72),0,IF(AK15&gt;=AK14,IF(AK3&lt;=69,$D$72,$D$73),0)))</f>
        <v>0</v>
      </c>
      <c r="AL20" s="39" t="n">
        <f aca="false">IF(AL15=0,0,IF(OR(AL3=0,AL14-AL17&gt;$F$72),0,IF(AL15&gt;=AL14,IF(AL3&lt;=69,$D$72,$D$73),0)))</f>
        <v>0</v>
      </c>
      <c r="AM20" s="39" t="n">
        <f aca="false">IF(AM15=0,0,IF(OR(AM3=0,AM14-AM17&gt;$F$72),0,IF(AM15&gt;=AM14,IF(AM3&lt;=69,$D$72,$D$73),0)))</f>
        <v>0</v>
      </c>
      <c r="AN20" s="39" t="n">
        <f aca="false">IF(AN15=0,0,IF(OR(AN3=0,AN14-AN17&gt;$F$72),0,IF(AN15&gt;=AN14,IF(AN3&lt;=69,$D$72,$D$73),0)))</f>
        <v>0</v>
      </c>
      <c r="AO20" s="39" t="n">
        <f aca="false">IF(AO15=0,0,IF(OR(AO3=0,AO14-AO17&gt;$F$72),0,IF(AO15&gt;=AO14,IF(AO3&lt;=69,$D$72,$D$73),0)))</f>
        <v>0</v>
      </c>
      <c r="AP20" s="39" t="n">
        <f aca="false">IF(AP15=0,0,IF(OR(AP3=0,AP14-AP17&gt;$F$72),0,IF(AP15&gt;=AP14,IF(AP3&lt;=69,$D$72,$D$73),0)))</f>
        <v>0</v>
      </c>
      <c r="AQ20" s="39" t="n">
        <f aca="false">IF(AQ15=0,0,IF(OR(AQ3=0,AQ14-AQ17&gt;$F$72),0,IF(AQ15&gt;=AQ14,IF(AQ3&lt;=69,$D$72,$D$73),0)))</f>
        <v>0</v>
      </c>
      <c r="AR20" s="39" t="n">
        <f aca="false">IF(AR15=0,0,IF(OR(AR3=0,AR14-AR17&gt;$F$72),0,IF(AR15&gt;=AR14,IF(AR3&lt;=69,$D$72,$D$73),0)))</f>
        <v>0</v>
      </c>
      <c r="AS20" s="39" t="n">
        <f aca="false">IF(AS15=0,0,IF(OR(AS3=0,AS14-AS17&gt;$F$72),0,IF(AS15&gt;=AS14,IF(AS3&lt;=69,$D$72,$D$73),0)))</f>
        <v>0</v>
      </c>
    </row>
    <row r="21" s="2" customFormat="true" ht="17" hidden="false" customHeight="true" outlineLevel="0" collapsed="false">
      <c r="A21" s="113" t="s">
        <v>147</v>
      </c>
      <c r="B21" s="39" t="s">
        <v>28</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row>
    <row r="22" customFormat="false" ht="17" hidden="false" customHeight="false" outlineLevel="0" collapsed="false">
      <c r="A22" s="113"/>
      <c r="B22" s="39" t="s">
        <v>30</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row>
    <row r="23" s="2" customFormat="true" ht="17" hidden="false" customHeight="false" outlineLevel="0" collapsed="false">
      <c r="A23" s="114" t="s">
        <v>148</v>
      </c>
      <c r="B23" s="39" t="s">
        <v>149</v>
      </c>
      <c r="C23" s="39"/>
      <c r="D23" s="39" t="str">
        <f aca="false">健康保険!$D$50</f>
        <v/>
      </c>
      <c r="E23" s="39" t="str">
        <f aca="false">健康保険!$E$50</f>
        <v/>
      </c>
      <c r="F23" s="39" t="str">
        <f aca="false">健康保険!$F$50</f>
        <v/>
      </c>
      <c r="G23" s="39" t="str">
        <f aca="false">健康保険!$G$50</f>
        <v/>
      </c>
      <c r="H23" s="39" t="str">
        <f aca="false">健康保険!$H$50</f>
        <v/>
      </c>
      <c r="I23" s="39" t="str">
        <f aca="false">健康保険!$I$50</f>
        <v/>
      </c>
      <c r="J23" s="39" t="str">
        <f aca="false">健康保険!$J$50</f>
        <v/>
      </c>
      <c r="K23" s="39" t="str">
        <f aca="false">健康保険!$K$50</f>
        <v/>
      </c>
      <c r="L23" s="39" t="str">
        <f aca="false">健康保険!$L$50</f>
        <v/>
      </c>
      <c r="M23" s="39" t="str">
        <f aca="false">健康保険!$M$50</f>
        <v/>
      </c>
      <c r="N23" s="39" t="str">
        <f aca="false">健康保険!$N$50</f>
        <v/>
      </c>
      <c r="O23" s="39" t="str">
        <f aca="false">健康保険!$O$50</f>
        <v/>
      </c>
      <c r="P23" s="39" t="str">
        <f aca="false">健康保険!$P$50</f>
        <v/>
      </c>
      <c r="Q23" s="39" t="str">
        <f aca="false">健康保険!$Q$50</f>
        <v/>
      </c>
      <c r="R23" s="39" t="str">
        <f aca="false">健康保険!$R$50</f>
        <v/>
      </c>
      <c r="S23" s="39" t="str">
        <f aca="false">健康保険!$S$50</f>
        <v/>
      </c>
      <c r="T23" s="39" t="str">
        <f aca="false">健康保険!$T$50</f>
        <v/>
      </c>
      <c r="U23" s="39" t="str">
        <f aca="false">健康保険!$U$50</f>
        <v/>
      </c>
      <c r="V23" s="39" t="str">
        <f aca="false">健康保険!$V$50</f>
        <v/>
      </c>
      <c r="W23" s="39" t="str">
        <f aca="false">健康保険!$W$50</f>
        <v/>
      </c>
      <c r="X23" s="39" t="str">
        <f aca="false">健康保険!$X$50</f>
        <v/>
      </c>
      <c r="Y23" s="39" t="str">
        <f aca="false">健康保険!$Y$50</f>
        <v/>
      </c>
      <c r="Z23" s="39" t="str">
        <f aca="false">健康保険!$Z$50</f>
        <v/>
      </c>
      <c r="AA23" s="39" t="str">
        <f aca="false">健康保険!$AA$50</f>
        <v/>
      </c>
      <c r="AB23" s="39" t="str">
        <f aca="false">健康保険!$AB$50</f>
        <v/>
      </c>
      <c r="AC23" s="39" t="str">
        <f aca="false">健康保険!$AC$50</f>
        <v/>
      </c>
      <c r="AD23" s="39" t="str">
        <f aca="false">健康保険!$AD$50</f>
        <v/>
      </c>
      <c r="AE23" s="39" t="str">
        <f aca="false">健康保険!$AE$50</f>
        <v/>
      </c>
      <c r="AF23" s="39" t="str">
        <f aca="false">健康保険!$AF$50</f>
        <v/>
      </c>
      <c r="AG23" s="39" t="str">
        <f aca="false">健康保険!$AG$50</f>
        <v/>
      </c>
      <c r="AH23" s="39" t="str">
        <f aca="false">健康保険!$AH$50</f>
        <v/>
      </c>
      <c r="AI23" s="39" t="str">
        <f aca="false">健康保険!$AI$50</f>
        <v/>
      </c>
      <c r="AJ23" s="39" t="str">
        <f aca="false">健康保険!$AJ$50</f>
        <v/>
      </c>
      <c r="AK23" s="39" t="str">
        <f aca="false">健康保険!$AK$50</f>
        <v/>
      </c>
      <c r="AL23" s="39" t="str">
        <f aca="false">健康保険!$AL$50</f>
        <v/>
      </c>
      <c r="AM23" s="39" t="str">
        <f aca="false">健康保険!$AM$50</f>
        <v/>
      </c>
      <c r="AN23" s="39" t="str">
        <f aca="false">健康保険!$AN$50</f>
        <v/>
      </c>
      <c r="AO23" s="39" t="str">
        <f aca="false">健康保険!$AO$50</f>
        <v/>
      </c>
      <c r="AP23" s="39" t="str">
        <f aca="false">健康保険!$AP$50</f>
        <v/>
      </c>
      <c r="AQ23" s="39" t="str">
        <f aca="false">健康保険!$AQ$50</f>
        <v/>
      </c>
      <c r="AR23" s="39" t="str">
        <f aca="false">健康保険!$AR$50</f>
        <v/>
      </c>
      <c r="AS23" s="39" t="str">
        <f aca="false">健康保険!$AS$50</f>
        <v/>
      </c>
    </row>
    <row r="24" s="2" customFormat="true" ht="17" hidden="false" customHeight="true" outlineLevel="0" collapsed="false">
      <c r="A24" s="115" t="s">
        <v>150</v>
      </c>
      <c r="B24" s="39" t="s">
        <v>28</v>
      </c>
      <c r="C24" s="39"/>
      <c r="D24" s="39" t="n">
        <f aca="false">基本!E17</f>
        <v>0</v>
      </c>
      <c r="E24" s="39" t="n">
        <f aca="false">基本!F17</f>
        <v>0</v>
      </c>
      <c r="F24" s="39" t="n">
        <f aca="false">基本!G17</f>
        <v>0</v>
      </c>
      <c r="G24" s="39" t="n">
        <f aca="false">基本!H17</f>
        <v>0</v>
      </c>
      <c r="H24" s="39" t="n">
        <f aca="false">基本!I17</f>
        <v>0</v>
      </c>
      <c r="I24" s="39" t="n">
        <f aca="false">基本!J17</f>
        <v>0</v>
      </c>
      <c r="J24" s="39" t="n">
        <f aca="false">基本!K17</f>
        <v>0</v>
      </c>
      <c r="K24" s="39" t="n">
        <f aca="false">基本!L17</f>
        <v>0</v>
      </c>
      <c r="L24" s="39" t="n">
        <f aca="false">基本!M17</f>
        <v>0</v>
      </c>
      <c r="M24" s="39" t="n">
        <f aca="false">基本!N17</f>
        <v>0</v>
      </c>
      <c r="N24" s="39" t="n">
        <f aca="false">基本!O17</f>
        <v>0</v>
      </c>
      <c r="O24" s="39" t="n">
        <f aca="false">基本!P17</f>
        <v>0</v>
      </c>
      <c r="P24" s="39" t="n">
        <f aca="false">基本!Q17</f>
        <v>0</v>
      </c>
      <c r="Q24" s="39" t="n">
        <f aca="false">基本!R17</f>
        <v>0</v>
      </c>
      <c r="R24" s="39" t="n">
        <f aca="false">基本!S17</f>
        <v>0</v>
      </c>
      <c r="S24" s="39" t="n">
        <f aca="false">基本!T17</f>
        <v>0</v>
      </c>
      <c r="T24" s="39" t="n">
        <f aca="false">基本!U17</f>
        <v>0</v>
      </c>
      <c r="U24" s="39" t="n">
        <f aca="false">基本!V17</f>
        <v>0</v>
      </c>
      <c r="V24" s="39" t="n">
        <f aca="false">基本!W17</f>
        <v>0</v>
      </c>
      <c r="W24" s="39" t="n">
        <f aca="false">基本!X17</f>
        <v>0</v>
      </c>
      <c r="X24" s="39" t="n">
        <f aca="false">基本!Y17</f>
        <v>0</v>
      </c>
      <c r="Y24" s="39" t="n">
        <f aca="false">基本!Z17</f>
        <v>0</v>
      </c>
      <c r="Z24" s="39" t="n">
        <f aca="false">基本!AA17</f>
        <v>0</v>
      </c>
      <c r="AA24" s="39" t="n">
        <f aca="false">基本!AB17</f>
        <v>0</v>
      </c>
      <c r="AB24" s="39" t="n">
        <f aca="false">基本!AC17</f>
        <v>0</v>
      </c>
      <c r="AC24" s="39" t="n">
        <f aca="false">基本!AD17</f>
        <v>0</v>
      </c>
      <c r="AD24" s="39" t="n">
        <f aca="false">基本!AE17</f>
        <v>0</v>
      </c>
      <c r="AE24" s="39" t="n">
        <f aca="false">基本!AF17</f>
        <v>0</v>
      </c>
      <c r="AF24" s="39" t="n">
        <f aca="false">基本!AG17</f>
        <v>0</v>
      </c>
      <c r="AG24" s="39" t="n">
        <f aca="false">基本!AH17</f>
        <v>0</v>
      </c>
      <c r="AH24" s="39" t="n">
        <f aca="false">基本!AI17</f>
        <v>0</v>
      </c>
      <c r="AI24" s="39" t="n">
        <f aca="false">基本!AJ17</f>
        <v>0</v>
      </c>
      <c r="AJ24" s="39" t="n">
        <f aca="false">基本!AK17</f>
        <v>0</v>
      </c>
      <c r="AK24" s="39" t="n">
        <f aca="false">基本!AL17</f>
        <v>0</v>
      </c>
      <c r="AL24" s="39" t="n">
        <f aca="false">基本!AM17</f>
        <v>0</v>
      </c>
      <c r="AM24" s="39" t="n">
        <f aca="false">基本!AN17</f>
        <v>0</v>
      </c>
      <c r="AN24" s="39" t="n">
        <f aca="false">基本!AO17</f>
        <v>0</v>
      </c>
      <c r="AO24" s="39" t="n">
        <f aca="false">基本!AP17</f>
        <v>0</v>
      </c>
      <c r="AP24" s="39" t="n">
        <f aca="false">基本!AQ17</f>
        <v>0</v>
      </c>
      <c r="AQ24" s="39" t="n">
        <f aca="false">基本!AR17</f>
        <v>0</v>
      </c>
      <c r="AR24" s="39" t="n">
        <f aca="false">基本!AS17</f>
        <v>0</v>
      </c>
      <c r="AS24" s="39" t="n">
        <f aca="false">基本!AT17</f>
        <v>0</v>
      </c>
    </row>
    <row r="25" s="2" customFormat="true" ht="17" hidden="false" customHeight="false" outlineLevel="0" collapsed="false">
      <c r="A25" s="115"/>
      <c r="B25" s="39" t="s">
        <v>30</v>
      </c>
      <c r="C25" s="39"/>
      <c r="D25" s="39" t="n">
        <f aca="false">基本!E18</f>
        <v>0</v>
      </c>
      <c r="E25" s="39" t="n">
        <f aca="false">基本!F18</f>
        <v>0</v>
      </c>
      <c r="F25" s="39" t="n">
        <f aca="false">基本!G18</f>
        <v>0</v>
      </c>
      <c r="G25" s="39" t="n">
        <f aca="false">基本!H18</f>
        <v>0</v>
      </c>
      <c r="H25" s="39" t="n">
        <f aca="false">基本!I18</f>
        <v>0</v>
      </c>
      <c r="I25" s="39" t="n">
        <f aca="false">基本!J18</f>
        <v>0</v>
      </c>
      <c r="J25" s="39" t="n">
        <f aca="false">基本!K18</f>
        <v>0</v>
      </c>
      <c r="K25" s="39" t="n">
        <f aca="false">基本!L18</f>
        <v>0</v>
      </c>
      <c r="L25" s="39" t="n">
        <f aca="false">基本!M18</f>
        <v>0</v>
      </c>
      <c r="M25" s="39" t="n">
        <f aca="false">基本!N18</f>
        <v>0</v>
      </c>
      <c r="N25" s="39" t="n">
        <f aca="false">基本!O18</f>
        <v>0</v>
      </c>
      <c r="O25" s="39" t="n">
        <f aca="false">基本!P18</f>
        <v>0</v>
      </c>
      <c r="P25" s="39" t="n">
        <f aca="false">基本!Q18</f>
        <v>0</v>
      </c>
      <c r="Q25" s="39" t="n">
        <f aca="false">基本!R18</f>
        <v>0</v>
      </c>
      <c r="R25" s="39" t="n">
        <f aca="false">基本!S18</f>
        <v>0</v>
      </c>
      <c r="S25" s="39" t="n">
        <f aca="false">基本!T18</f>
        <v>0</v>
      </c>
      <c r="T25" s="39" t="n">
        <f aca="false">基本!U18</f>
        <v>0</v>
      </c>
      <c r="U25" s="39" t="n">
        <f aca="false">基本!V18</f>
        <v>0</v>
      </c>
      <c r="V25" s="39" t="n">
        <f aca="false">基本!W18</f>
        <v>0</v>
      </c>
      <c r="W25" s="39" t="n">
        <f aca="false">基本!X18</f>
        <v>0</v>
      </c>
      <c r="X25" s="39" t="n">
        <f aca="false">基本!Y18</f>
        <v>0</v>
      </c>
      <c r="Y25" s="39" t="n">
        <f aca="false">基本!Z18</f>
        <v>0</v>
      </c>
      <c r="Z25" s="39" t="n">
        <f aca="false">基本!AA18</f>
        <v>0</v>
      </c>
      <c r="AA25" s="39" t="n">
        <f aca="false">基本!AB18</f>
        <v>0</v>
      </c>
      <c r="AB25" s="39" t="n">
        <f aca="false">基本!AC18</f>
        <v>0</v>
      </c>
      <c r="AC25" s="39" t="n">
        <f aca="false">基本!AD18</f>
        <v>0</v>
      </c>
      <c r="AD25" s="39" t="n">
        <f aca="false">基本!AE18</f>
        <v>0</v>
      </c>
      <c r="AE25" s="39" t="n">
        <f aca="false">基本!AF18</f>
        <v>0</v>
      </c>
      <c r="AF25" s="39" t="n">
        <f aca="false">基本!AG18</f>
        <v>0</v>
      </c>
      <c r="AG25" s="39" t="n">
        <f aca="false">基本!AH18</f>
        <v>0</v>
      </c>
      <c r="AH25" s="39" t="n">
        <f aca="false">基本!AI18</f>
        <v>0</v>
      </c>
      <c r="AI25" s="39" t="n">
        <f aca="false">基本!AJ18</f>
        <v>0</v>
      </c>
      <c r="AJ25" s="39" t="n">
        <f aca="false">基本!AK18</f>
        <v>0</v>
      </c>
      <c r="AK25" s="39" t="n">
        <f aca="false">基本!AL18</f>
        <v>0</v>
      </c>
      <c r="AL25" s="39" t="n">
        <f aca="false">基本!AM18</f>
        <v>0</v>
      </c>
      <c r="AM25" s="39" t="n">
        <f aca="false">基本!AN18</f>
        <v>0</v>
      </c>
      <c r="AN25" s="39" t="n">
        <f aca="false">基本!AO18</f>
        <v>0</v>
      </c>
      <c r="AO25" s="39" t="n">
        <f aca="false">基本!AP18</f>
        <v>0</v>
      </c>
      <c r="AP25" s="39" t="n">
        <f aca="false">基本!AQ18</f>
        <v>0</v>
      </c>
      <c r="AQ25" s="39" t="n">
        <f aca="false">基本!AR18</f>
        <v>0</v>
      </c>
      <c r="AR25" s="39" t="n">
        <f aca="false">基本!AS18</f>
        <v>0</v>
      </c>
      <c r="AS25" s="39" t="n">
        <f aca="false">基本!AT18</f>
        <v>0</v>
      </c>
    </row>
    <row r="26" s="2" customFormat="true" ht="17" hidden="false" customHeight="true" outlineLevel="0" collapsed="false">
      <c r="A26" s="116" t="s">
        <v>151</v>
      </c>
      <c r="B26" s="39" t="s">
        <v>28</v>
      </c>
      <c r="C26" s="39"/>
      <c r="D26" s="39" t="n">
        <f aca="false">IF(D14=0,0,IF(D15=0,SUM(D17:D25)+$D$70,IF(D14&gt;D15,D17+SUM(D19:D25)+$D$70,D17+$D$70)))</f>
        <v>0</v>
      </c>
      <c r="E26" s="39" t="n">
        <f aca="false">IF(E14=0,0,IF(E15=0,SUM(E17:E25)+$D$70,IF(E14&gt;E15,E17+SUM(E19:E25)+$D$70,E17+$D$70)))</f>
        <v>0</v>
      </c>
      <c r="F26" s="39" t="n">
        <f aca="false">IF(F14=0,0,IF(F15=0,SUM(F17:F25)+$D$70,IF(F14&gt;F15,F17+SUM(F19:F25)+$D$70,F17+$D$70)))</f>
        <v>0</v>
      </c>
      <c r="G26" s="39" t="n">
        <f aca="false">IF(G14=0,0,IF(G15=0,SUM(G17:G25)+$D$70,IF(G14&gt;G15,G17+SUM(G19:G25)+$D$70,G17+$D$70)))</f>
        <v>0</v>
      </c>
      <c r="H26" s="39" t="n">
        <f aca="false">IF(H14=0,0,IF(H15=0,SUM(H17:H25)+$D$70,IF(H14&gt;H15,H17+SUM(H19:H25)+$D$70,H17+$D$70)))</f>
        <v>0</v>
      </c>
      <c r="I26" s="39" t="n">
        <f aca="false">IF(I14=0,0,IF(I15=0,SUM(I17:I25)+$D$70,IF(I14&gt;I15,I17+SUM(I19:I25)+$D$70,I17+$D$70)))</f>
        <v>0</v>
      </c>
      <c r="J26" s="39" t="n">
        <f aca="false">IF(J14=0,0,IF(J15=0,SUM(J17:J25)+$D$70,IF(J14&gt;J15,J17+SUM(J19:J25)+$D$70,J17+$D$70)))</f>
        <v>0</v>
      </c>
      <c r="K26" s="39" t="n">
        <f aca="false">IF(K14=0,0,IF(K15=0,SUM(K17:K25)+$D$70,IF(K14&gt;K15,K17+SUM(K19:K25)+$D$70,K17+$D$70)))</f>
        <v>0</v>
      </c>
      <c r="L26" s="39" t="n">
        <f aca="false">IF(L14=0,0,IF(L15=0,SUM(L17:L25)+$D$70,IF(L14&gt;L15,L17+SUM(L19:L25)+$D$70,L17+$D$70)))</f>
        <v>0</v>
      </c>
      <c r="M26" s="39" t="n">
        <f aca="false">IF(M14=0,0,IF(M15=0,SUM(M17:M25)+$D$70,IF(M14&gt;M15,M17+SUM(M19:M25)+$D$70,M17+$D$70)))</f>
        <v>0</v>
      </c>
      <c r="N26" s="39" t="n">
        <f aca="false">IF(N14=0,0,IF(N15=0,SUM(N17:N25)+$D$70,IF(N14&gt;N15,N17+SUM(N19:N25)+$D$70,N17+$D$70)))</f>
        <v>0</v>
      </c>
      <c r="O26" s="39" t="n">
        <f aca="false">IF(O14=0,0,IF(O15=0,SUM(O17:O25)+$D$70,IF(O14&gt;O15,O17+SUM(O19:O25)+$D$70,O17+$D$70)))</f>
        <v>0</v>
      </c>
      <c r="P26" s="39" t="n">
        <f aca="false">IF(P14=0,0,IF(P15=0,SUM(P17:P25)+$D$70,IF(P14&gt;P15,P17+SUM(P19:P25)+$D$70,P17+$D$70)))</f>
        <v>0</v>
      </c>
      <c r="Q26" s="39" t="n">
        <f aca="false">IF(Q14=0,0,IF(Q15=0,SUM(Q17:Q25)+$D$70,IF(Q14&gt;Q15,Q17+SUM(Q19:Q25)+$D$70,Q17+$D$70)))</f>
        <v>0</v>
      </c>
      <c r="R26" s="39" t="n">
        <f aca="false">IF(R14=0,0,IF(R15=0,SUM(R17:R25)+$D$70,IF(R14&gt;R15,R17+SUM(R19:R25)+$D$70,R17+$D$70)))</f>
        <v>0</v>
      </c>
      <c r="S26" s="39" t="n">
        <f aca="false">IF(S14=0,0,IF(S15=0,SUM(S17:S25)+$D$70,IF(S14&gt;S15,S17+SUM(S19:S25)+$D$70,S17+$D$70)))</f>
        <v>0</v>
      </c>
      <c r="T26" s="39" t="n">
        <f aca="false">IF(T14=0,0,IF(T15=0,SUM(T17:T25)+$D$70,IF(T14&gt;T15,T17+SUM(T19:T25)+$D$70,T17+$D$70)))</f>
        <v>0</v>
      </c>
      <c r="U26" s="39" t="n">
        <f aca="false">IF(U14=0,0,IF(U15=0,SUM(U17:U25)+$D$70,IF(U14&gt;U15,U17+SUM(U19:U25)+$D$70,U17+$D$70)))</f>
        <v>0</v>
      </c>
      <c r="V26" s="39" t="n">
        <f aca="false">IF(V14=0,0,IF(V15=0,SUM(V17:V25)+$D$70,IF(V14&gt;V15,V17+SUM(V19:V25)+$D$70,V17+$D$70)))</f>
        <v>0</v>
      </c>
      <c r="W26" s="39" t="n">
        <f aca="false">IF(W14=0,0,IF(W15=0,SUM(W17:W25)+$D$70,IF(W14&gt;W15,W17+SUM(W19:W25)+$D$70,W17+$D$70)))</f>
        <v>0</v>
      </c>
      <c r="X26" s="39" t="n">
        <f aca="false">IF(X14=0,0,IF(X15=0,SUM(X17:X25)+$D$70,IF(X14&gt;X15,X17+SUM(X19:X25)+$D$70,X17+$D$70)))</f>
        <v>0</v>
      </c>
      <c r="Y26" s="39" t="n">
        <f aca="false">IF(Y14=0,0,IF(Y15=0,SUM(Y17:Y25)+$D$70,IF(Y14&gt;Y15,Y17+SUM(Y19:Y25)+$D$70,Y17+$D$70)))</f>
        <v>0</v>
      </c>
      <c r="Z26" s="39" t="n">
        <f aca="false">IF(Z14=0,0,IF(Z15=0,SUM(Z17:Z25)+$D$70,IF(Z14&gt;Z15,Z17+SUM(Z19:Z25)+$D$70,Z17+$D$70)))</f>
        <v>0</v>
      </c>
      <c r="AA26" s="39" t="n">
        <f aca="false">IF(AA14=0,0,IF(AA15=0,SUM(AA17:AA25)+$D$70,IF(AA14&gt;AA15,AA17+SUM(AA19:AA25)+$D$70,AA17+$D$70)))</f>
        <v>0</v>
      </c>
      <c r="AB26" s="39" t="n">
        <f aca="false">IF(AB14=0,0,IF(AB15=0,SUM(AB17:AB25)+$D$70,IF(AB14&gt;AB15,AB17+SUM(AB19:AB25)+$D$70,AB17+$D$70)))</f>
        <v>0</v>
      </c>
      <c r="AC26" s="39" t="n">
        <f aca="false">IF(AC14=0,0,IF(AC15=0,SUM(AC17:AC25)+$D$70,IF(AC14&gt;AC15,AC17+SUM(AC19:AC25)+$D$70,AC17+$D$70)))</f>
        <v>0</v>
      </c>
      <c r="AD26" s="39" t="n">
        <f aca="false">IF(AD14=0,0,IF(AD15=0,SUM(AD17:AD25)+$D$70,IF(AD14&gt;AD15,AD17+SUM(AD19:AD25)+$D$70,AD17+$D$70)))</f>
        <v>0</v>
      </c>
      <c r="AE26" s="39" t="n">
        <f aca="false">IF(AE14=0,0,IF(AE15=0,SUM(AE17:AE25)+$D$70,IF(AE14&gt;AE15,AE17+SUM(AE19:AE25)+$D$70,AE17+$D$70)))</f>
        <v>0</v>
      </c>
      <c r="AF26" s="39" t="n">
        <f aca="false">IF(AF14=0,0,IF(AF15=0,SUM(AF17:AF25)+$D$70,IF(AF14&gt;AF15,AF17+SUM(AF19:AF25)+$D$70,AF17+$D$70)))</f>
        <v>0</v>
      </c>
      <c r="AG26" s="39" t="n">
        <f aca="false">IF(AG14=0,0,IF(AG15=0,SUM(AG17:AG25)+$D$70,IF(AG14&gt;AG15,AG17+SUM(AG19:AG25)+$D$70,AG17+$D$70)))</f>
        <v>0</v>
      </c>
      <c r="AH26" s="39" t="n">
        <f aca="false">IF(AH14=0,0,IF(AH15=0,SUM(AH17:AH25)+$D$70,IF(AH14&gt;AH15,AH17+SUM(AH19:AH25)+$D$70,AH17+$D$70)))</f>
        <v>0</v>
      </c>
      <c r="AI26" s="39" t="n">
        <f aca="false">IF(AI14=0,0,IF(AI15=0,SUM(AI17:AI25)+$D$70,IF(AI14&gt;AI15,AI17+SUM(AI19:AI25)+$D$70,AI17+$D$70)))</f>
        <v>0</v>
      </c>
      <c r="AJ26" s="39" t="n">
        <f aca="false">IF(AJ14=0,0,IF(AJ15=0,SUM(AJ17:AJ25)+$D$70,IF(AJ14&gt;AJ15,AJ17+SUM(AJ19:AJ25)+$D$70,AJ17+$D$70)))</f>
        <v>0</v>
      </c>
      <c r="AK26" s="39" t="n">
        <f aca="false">IF(AK14=0,0,IF(AK15=0,SUM(AK17:AK25)+$D$70,IF(AK14&gt;AK15,AK17+SUM(AK19:AK25)+$D$70,AK17+$D$70)))</f>
        <v>0</v>
      </c>
      <c r="AL26" s="39" t="n">
        <f aca="false">IF(AL14=0,0,IF(AL15=0,SUM(AL17:AL25)+$D$70,IF(AL14&gt;AL15,AL17+SUM(AL19:AL25)+$D$70,AL17+$D$70)))</f>
        <v>0</v>
      </c>
      <c r="AM26" s="39" t="n">
        <f aca="false">IF(AM14=0,0,IF(AM15=0,SUM(AM17:AM25)+$D$70,IF(AM14&gt;AM15,AM17+SUM(AM19:AM25)+$D$70,AM17+$D$70)))</f>
        <v>0</v>
      </c>
      <c r="AN26" s="39" t="n">
        <f aca="false">IF(AN14=0,0,IF(AN15=0,SUM(AN17:AN25)+$D$70,IF(AN14&gt;AN15,AN17+SUM(AN19:AN25)+$D$70,AN17+$D$70)))</f>
        <v>0</v>
      </c>
      <c r="AO26" s="39" t="n">
        <f aca="false">IF(AO14=0,0,IF(AO15=0,SUM(AO17:AO25)+$D$70,IF(AO14&gt;AO15,AO17+SUM(AO19:AO25)+$D$70,AO17+$D$70)))</f>
        <v>0</v>
      </c>
      <c r="AP26" s="39" t="n">
        <f aca="false">IF(AP14=0,0,IF(AP15=0,SUM(AP17:AP25)+$D$70,IF(AP14&gt;AP15,AP17+SUM(AP19:AP25)+$D$70,AP17+$D$70)))</f>
        <v>0</v>
      </c>
      <c r="AQ26" s="39" t="n">
        <f aca="false">IF(AQ14=0,0,IF(AQ15=0,SUM(AQ17:AQ25)+$D$70,IF(AQ14&gt;AQ15,AQ17+SUM(AQ19:AQ25)+$D$70,AQ17+$D$70)))</f>
        <v>0</v>
      </c>
      <c r="AR26" s="39" t="n">
        <f aca="false">IF(AR14=0,0,IF(AR15=0,SUM(AR17:AR25)+$D$70,IF(AR14&gt;AR15,AR17+SUM(AR19:AR25)+$D$70,AR17+$D$70)))</f>
        <v>0</v>
      </c>
      <c r="AS26" s="39" t="n">
        <f aca="false">IF(AS14=0,0,IF(AS15=0,SUM(AS17:AS25)+$D$70,IF(AS14&gt;AS15,AS17+SUM(AS19:AS25)+$D$70,AS17+$D$70)))</f>
        <v>0</v>
      </c>
    </row>
    <row r="27" s="2" customFormat="true" ht="17" hidden="false" customHeight="false" outlineLevel="0" collapsed="false">
      <c r="A27" s="116"/>
      <c r="B27" s="39" t="s">
        <v>30</v>
      </c>
      <c r="C27" s="39"/>
      <c r="D27" s="39" t="n">
        <f aca="false">IF(D15=0,0,IF(D14=0,SUM(D17:D25)+$D$70,IF(D15&gt;D14,D18+SUM(D19:D25)+$D$70,D18+$D$70)))</f>
        <v>0</v>
      </c>
      <c r="E27" s="39" t="n">
        <f aca="false">IF(E15=0,0,IF(E14=0,SUM(E17:E25)+$D$70,IF(E15&gt;E14,E18+SUM(E19:E25)+$D$70,E18+$D$70)))</f>
        <v>0</v>
      </c>
      <c r="F27" s="39" t="n">
        <f aca="false">IF(F15=0,0,IF(F14=0,SUM(F17:F25)+$D$70,IF(F15&gt;F14,F18+SUM(F19:F25)+$D$70,F18+$D$70)))</f>
        <v>0</v>
      </c>
      <c r="G27" s="39" t="n">
        <f aca="false">IF(G15=0,0,IF(G14=0,SUM(G17:G25)+$D$70,IF(G15&gt;G14,G18+SUM(G19:G25)+$D$70,G18+$D$70)))</f>
        <v>0</v>
      </c>
      <c r="H27" s="39" t="n">
        <f aca="false">IF(H15=0,0,IF(H14=0,SUM(H17:H25)+$D$70,IF(H15&gt;H14,H18+SUM(H19:H25)+$D$70,H18+$D$70)))</f>
        <v>0</v>
      </c>
      <c r="I27" s="39" t="n">
        <f aca="false">IF(I15=0,0,IF(I14=0,SUM(I17:I25)+$D$70,IF(I15&gt;I14,I18+SUM(I19:I25)+$D$70,I18+$D$70)))</f>
        <v>0</v>
      </c>
      <c r="J27" s="39" t="n">
        <f aca="false">IF(J15=0,0,IF(J14=0,SUM(J17:J25)+$D$70,IF(J15&gt;J14,J18+SUM(J19:J25)+$D$70,J18+$D$70)))</f>
        <v>0</v>
      </c>
      <c r="K27" s="39" t="n">
        <f aca="false">IF(K15=0,0,IF(K14=0,SUM(K17:K25)+$D$70,IF(K15&gt;K14,K18+SUM(K19:K25)+$D$70,K18+$D$70)))</f>
        <v>0</v>
      </c>
      <c r="L27" s="39" t="n">
        <f aca="false">IF(L15=0,0,IF(L14=0,SUM(L17:L25)+$D$70,IF(L15&gt;L14,L18+SUM(L19:L25)+$D$70,L18+$D$70)))</f>
        <v>0</v>
      </c>
      <c r="M27" s="39" t="n">
        <f aca="false">IF(M15=0,0,IF(M14=0,SUM(M17:M25)+$D$70,IF(M15&gt;M14,M18+SUM(M19:M25)+$D$70,M18+$D$70)))</f>
        <v>0</v>
      </c>
      <c r="N27" s="39" t="n">
        <f aca="false">IF(N15=0,0,IF(N14=0,SUM(N17:N25)+$D$70,IF(N15&gt;N14,N18+SUM(N19:N25)+$D$70,N18+$D$70)))</f>
        <v>0</v>
      </c>
      <c r="O27" s="39" t="n">
        <f aca="false">IF(O15=0,0,IF(O14=0,SUM(O17:O25)+$D$70,IF(O15&gt;O14,O18+SUM(O19:O25)+$D$70,O18+$D$70)))</f>
        <v>0</v>
      </c>
      <c r="P27" s="39" t="n">
        <f aca="false">IF(P15=0,0,IF(P14=0,SUM(P17:P25)+$D$70,IF(P15&gt;P14,P18+SUM(P19:P25)+$D$70,P18+$D$70)))</f>
        <v>0</v>
      </c>
      <c r="Q27" s="39" t="n">
        <f aca="false">IF(Q15=0,0,IF(Q14=0,SUM(Q17:Q25)+$D$70,IF(Q15&gt;Q14,Q18+SUM(Q19:Q25)+$D$70,Q18+$D$70)))</f>
        <v>0</v>
      </c>
      <c r="R27" s="39" t="n">
        <f aca="false">IF(R15=0,0,IF(R14=0,SUM(R17:R25)+$D$70,IF(R15&gt;R14,R18+SUM(R19:R25)+$D$70,R18+$D$70)))</f>
        <v>0</v>
      </c>
      <c r="S27" s="39" t="n">
        <f aca="false">IF(S15=0,0,IF(S14=0,SUM(S17:S25)+$D$70,IF(S15&gt;S14,S18+SUM(S19:S25)+$D$70,S18+$D$70)))</f>
        <v>0</v>
      </c>
      <c r="T27" s="39" t="n">
        <f aca="false">IF(T15=0,0,IF(T14=0,SUM(T17:T25)+$D$70,IF(T15&gt;T14,T18+SUM(T19:T25)+$D$70,T18+$D$70)))</f>
        <v>0</v>
      </c>
      <c r="U27" s="39" t="n">
        <f aca="false">IF(U15=0,0,IF(U14=0,SUM(U17:U25)+$D$70,IF(U15&gt;U14,U18+SUM(U19:U25)+$D$70,U18+$D$70)))</f>
        <v>0</v>
      </c>
      <c r="V27" s="39" t="n">
        <f aca="false">IF(V15=0,0,IF(V14=0,SUM(V17:V25)+$D$70,IF(V15&gt;V14,V18+SUM(V19:V25)+$D$70,V18+$D$70)))</f>
        <v>0</v>
      </c>
      <c r="W27" s="39" t="n">
        <f aca="false">IF(W15=0,0,IF(W14=0,SUM(W17:W25)+$D$70,IF(W15&gt;W14,W18+SUM(W19:W25)+$D$70,W18+$D$70)))</f>
        <v>0</v>
      </c>
      <c r="X27" s="39" t="n">
        <f aca="false">IF(X15=0,0,IF(X14=0,SUM(X17:X25)+$D$70,IF(X15&gt;X14,X18+SUM(X19:X25)+$D$70,X18+$D$70)))</f>
        <v>0</v>
      </c>
      <c r="Y27" s="39" t="n">
        <f aca="false">IF(Y15=0,0,IF(Y14=0,SUM(Y17:Y25)+$D$70,IF(Y15&gt;Y14,Y18+SUM(Y19:Y25)+$D$70,Y18+$D$70)))</f>
        <v>0</v>
      </c>
      <c r="Z27" s="39" t="n">
        <f aca="false">IF(Z15=0,0,IF(Z14=0,SUM(Z17:Z25)+$D$70,IF(Z15&gt;Z14,Z18+SUM(Z19:Z25)+$D$70,Z18+$D$70)))</f>
        <v>0</v>
      </c>
      <c r="AA27" s="39" t="n">
        <f aca="false">IF(AA15=0,0,IF(AA14=0,SUM(AA17:AA25)+$D$70,IF(AA15&gt;AA14,AA18+SUM(AA19:AA25)+$D$70,AA18+$D$70)))</f>
        <v>0</v>
      </c>
      <c r="AB27" s="39" t="n">
        <f aca="false">IF(AB15=0,0,IF(AB14=0,SUM(AB17:AB25)+$D$70,IF(AB15&gt;AB14,AB18+SUM(AB19:AB25)+$D$70,AB18+$D$70)))</f>
        <v>0</v>
      </c>
      <c r="AC27" s="39" t="n">
        <f aca="false">IF(AC15=0,0,IF(AC14=0,SUM(AC17:AC25)+$D$70,IF(AC15&gt;AC14,AC18+SUM(AC19:AC25)+$D$70,AC18+$D$70)))</f>
        <v>0</v>
      </c>
      <c r="AD27" s="39" t="n">
        <f aca="false">IF(AD15=0,0,IF(AD14=0,SUM(AD17:AD25)+$D$70,IF(AD15&gt;AD14,AD18+SUM(AD19:AD25)+$D$70,AD18+$D$70)))</f>
        <v>0</v>
      </c>
      <c r="AE27" s="39" t="n">
        <f aca="false">IF(AE15=0,0,IF(AE14=0,SUM(AE17:AE25)+$D$70,IF(AE15&gt;AE14,AE18+SUM(AE19:AE25)+$D$70,AE18+$D$70)))</f>
        <v>0</v>
      </c>
      <c r="AF27" s="39" t="n">
        <f aca="false">IF(AF15=0,0,IF(AF14=0,SUM(AF17:AF25)+$D$70,IF(AF15&gt;AF14,AF18+SUM(AF19:AF25)+$D$70,AF18+$D$70)))</f>
        <v>0</v>
      </c>
      <c r="AG27" s="39" t="n">
        <f aca="false">IF(AG15=0,0,IF(AG14=0,SUM(AG17:AG25)+$D$70,IF(AG15&gt;AG14,AG18+SUM(AG19:AG25)+$D$70,AG18+$D$70)))</f>
        <v>0</v>
      </c>
      <c r="AH27" s="39" t="n">
        <f aca="false">IF(AH15=0,0,IF(AH14=0,SUM(AH17:AH25)+$D$70,IF(AH15&gt;AH14,AH18+SUM(AH19:AH25)+$D$70,AH18+$D$70)))</f>
        <v>0</v>
      </c>
      <c r="AI27" s="39" t="n">
        <f aca="false">IF(AI15=0,0,IF(AI14=0,SUM(AI17:AI25)+$D$70,IF(AI15&gt;AI14,AI18+SUM(AI19:AI25)+$D$70,AI18+$D$70)))</f>
        <v>0</v>
      </c>
      <c r="AJ27" s="39" t="n">
        <f aca="false">IF(AJ15=0,0,IF(AJ14=0,SUM(AJ17:AJ25)+$D$70,IF(AJ15&gt;AJ14,AJ18+SUM(AJ19:AJ25)+$D$70,AJ18+$D$70)))</f>
        <v>0</v>
      </c>
      <c r="AK27" s="39" t="n">
        <f aca="false">IF(AK15=0,0,IF(AK14=0,SUM(AK17:AK25)+$D$70,IF(AK15&gt;AK14,AK18+SUM(AK19:AK25)+$D$70,AK18+$D$70)))</f>
        <v>0</v>
      </c>
      <c r="AL27" s="39" t="n">
        <f aca="false">IF(AL15=0,0,IF(AL14=0,SUM(AL17:AL25)+$D$70,IF(AL15&gt;AL14,AL18+SUM(AL19:AL25)+$D$70,AL18+$D$70)))</f>
        <v>0</v>
      </c>
      <c r="AM27" s="39" t="n">
        <f aca="false">IF(AM15=0,0,IF(AM14=0,SUM(AM17:AM25)+$D$70,IF(AM15&gt;AM14,AM18+SUM(AM19:AM25)+$D$70,AM18+$D$70)))</f>
        <v>0</v>
      </c>
      <c r="AN27" s="39" t="n">
        <f aca="false">IF(AN15=0,0,IF(AN14=0,SUM(AN17:AN25)+$D$70,IF(AN15&gt;AN14,AN18+SUM(AN19:AN25)+$D$70,AN18+$D$70)))</f>
        <v>0</v>
      </c>
      <c r="AO27" s="39" t="n">
        <f aca="false">IF(AO15=0,0,IF(AO14=0,SUM(AO17:AO25)+$D$70,IF(AO15&gt;AO14,AO18+SUM(AO19:AO25)+$D$70,AO18+$D$70)))</f>
        <v>0</v>
      </c>
      <c r="AP27" s="39" t="n">
        <f aca="false">IF(AP15=0,0,IF(AP14=0,SUM(AP17:AP25)+$D$70,IF(AP15&gt;AP14,AP18+SUM(AP19:AP25)+$D$70,AP18+$D$70)))</f>
        <v>0</v>
      </c>
      <c r="AQ27" s="39" t="n">
        <f aca="false">IF(AQ15=0,0,IF(AQ14=0,SUM(AQ17:AQ25)+$D$70,IF(AQ15&gt;AQ14,AQ18+SUM(AQ19:AQ25)+$D$70,AQ18+$D$70)))</f>
        <v>0</v>
      </c>
      <c r="AR27" s="39" t="n">
        <f aca="false">IF(AR15=0,0,IF(AR14=0,SUM(AR17:AR25)+$D$70,IF(AR15&gt;AR14,AR18+SUM(AR19:AR25)+$D$70,AR18+$D$70)))</f>
        <v>0</v>
      </c>
      <c r="AS27" s="39" t="n">
        <f aca="false">IF(AS15=0,0,IF(AS14=0,SUM(AS17:AS25)+$D$70,IF(AS15&gt;AS14,AS18+SUM(AS19:AS25)+$D$70,AS18+$D$70)))</f>
        <v>0</v>
      </c>
    </row>
    <row r="28" customFormat="false" ht="17" hidden="false" customHeight="true" outlineLevel="0" collapsed="false">
      <c r="A28" s="113" t="s">
        <v>152</v>
      </c>
      <c r="B28" s="39" t="s">
        <v>28</v>
      </c>
      <c r="C28" s="39"/>
      <c r="D28" s="39" t="n">
        <f aca="false">IF(D14-D26&lt;=0,0,D14-D26)</f>
        <v>0</v>
      </c>
      <c r="E28" s="39" t="n">
        <f aca="false">IF(E14-E26&lt;=0,0,E14-E26)</f>
        <v>0</v>
      </c>
      <c r="F28" s="39" t="n">
        <f aca="false">IF(F14-F26&lt;=0,0,F14-F26)</f>
        <v>0</v>
      </c>
      <c r="G28" s="39" t="n">
        <f aca="false">IF(G14-G26&lt;=0,0,G14-G26)</f>
        <v>0</v>
      </c>
      <c r="H28" s="39" t="n">
        <f aca="false">IF(H14-H26&lt;=0,0,H14-H26)</f>
        <v>0</v>
      </c>
      <c r="I28" s="39" t="n">
        <f aca="false">IF(I14-I26&lt;=0,0,I14-I26)</f>
        <v>0</v>
      </c>
      <c r="J28" s="39" t="n">
        <f aca="false">IF(J14-J26&lt;=0,0,J14-J26)</f>
        <v>0</v>
      </c>
      <c r="K28" s="39" t="n">
        <f aca="false">IF(K14-K26&lt;=0,0,K14-K26)</f>
        <v>0</v>
      </c>
      <c r="L28" s="39" t="n">
        <f aca="false">IF(L14-L26&lt;=0,0,L14-L26)</f>
        <v>0</v>
      </c>
      <c r="M28" s="39" t="n">
        <f aca="false">IF(M14-M26&lt;=0,0,M14-M26)</f>
        <v>0</v>
      </c>
      <c r="N28" s="39" t="n">
        <f aca="false">IF(N14-N26&lt;=0,0,N14-N26)</f>
        <v>0</v>
      </c>
      <c r="O28" s="39" t="n">
        <f aca="false">IF(O14-O26&lt;=0,0,O14-O26)</f>
        <v>0</v>
      </c>
      <c r="P28" s="39" t="n">
        <f aca="false">IF(P14-P26&lt;=0,0,P14-P26)</f>
        <v>0</v>
      </c>
      <c r="Q28" s="39" t="n">
        <f aca="false">IF(Q14-Q26&lt;=0,0,Q14-Q26)</f>
        <v>0</v>
      </c>
      <c r="R28" s="39" t="n">
        <f aca="false">IF(R14-R26&lt;=0,0,R14-R26)</f>
        <v>0</v>
      </c>
      <c r="S28" s="39" t="n">
        <f aca="false">IF(S14-S26&lt;=0,0,S14-S26)</f>
        <v>0</v>
      </c>
      <c r="T28" s="39" t="n">
        <f aca="false">IF(T14-T26&lt;=0,0,T14-T26)</f>
        <v>0</v>
      </c>
      <c r="U28" s="39" t="n">
        <f aca="false">IF(U14-U26&lt;=0,0,U14-U26)</f>
        <v>0</v>
      </c>
      <c r="V28" s="39" t="n">
        <f aca="false">IF(V14-V26&lt;=0,0,V14-V26)</f>
        <v>0</v>
      </c>
      <c r="W28" s="39" t="n">
        <f aca="false">IF(W14-W26&lt;=0,0,W14-W26)</f>
        <v>0</v>
      </c>
      <c r="X28" s="39" t="n">
        <f aca="false">IF(X14-X26&lt;=0,0,X14-X26)</f>
        <v>0</v>
      </c>
      <c r="Y28" s="39" t="n">
        <f aca="false">IF(Y14-Y26&lt;=0,0,Y14-Y26)</f>
        <v>0</v>
      </c>
      <c r="Z28" s="39" t="n">
        <f aca="false">IF(Z14-Z26&lt;=0,0,Z14-Z26)</f>
        <v>0</v>
      </c>
      <c r="AA28" s="39" t="n">
        <f aca="false">IF(AA14-AA26&lt;=0,0,AA14-AA26)</f>
        <v>0</v>
      </c>
      <c r="AB28" s="39" t="n">
        <f aca="false">IF(AB14-AB26&lt;=0,0,AB14-AB26)</f>
        <v>0</v>
      </c>
      <c r="AC28" s="39" t="n">
        <f aca="false">IF(AC14-AC26&lt;=0,0,AC14-AC26)</f>
        <v>0</v>
      </c>
      <c r="AD28" s="39" t="n">
        <f aca="false">IF(AD14-AD26&lt;=0,0,AD14-AD26)</f>
        <v>0</v>
      </c>
      <c r="AE28" s="39" t="n">
        <f aca="false">IF(AE14-AE26&lt;=0,0,AE14-AE26)</f>
        <v>0</v>
      </c>
      <c r="AF28" s="39" t="n">
        <f aca="false">IF(AF14-AF26&lt;=0,0,AF14-AF26)</f>
        <v>0</v>
      </c>
      <c r="AG28" s="39" t="n">
        <f aca="false">IF(AG14-AG26&lt;=0,0,AG14-AG26)</f>
        <v>0</v>
      </c>
      <c r="AH28" s="39" t="n">
        <f aca="false">IF(AH14-AH26&lt;=0,0,AH14-AH26)</f>
        <v>0</v>
      </c>
      <c r="AI28" s="39" t="n">
        <f aca="false">IF(AI14-AI26&lt;=0,0,AI14-AI26)</f>
        <v>0</v>
      </c>
      <c r="AJ28" s="39" t="n">
        <f aca="false">IF(AJ14-AJ26&lt;=0,0,AJ14-AJ26)</f>
        <v>0</v>
      </c>
      <c r="AK28" s="39" t="n">
        <f aca="false">IF(AK14-AK26&lt;=0,0,AK14-AK26)</f>
        <v>0</v>
      </c>
      <c r="AL28" s="39" t="n">
        <f aca="false">IF(AL14-AL26&lt;=0,0,AL14-AL26)</f>
        <v>0</v>
      </c>
      <c r="AM28" s="39" t="n">
        <f aca="false">IF(AM14-AM26&lt;=0,0,AM14-AM26)</f>
        <v>0</v>
      </c>
      <c r="AN28" s="39" t="n">
        <f aca="false">IF(AN14-AN26&lt;=0,0,AN14-AN26)</f>
        <v>0</v>
      </c>
      <c r="AO28" s="39" t="n">
        <f aca="false">IF(AO14-AO26&lt;=0,0,AO14-AO26)</f>
        <v>0</v>
      </c>
      <c r="AP28" s="39" t="n">
        <f aca="false">IF(AP14-AP26&lt;=0,0,AP14-AP26)</f>
        <v>0</v>
      </c>
      <c r="AQ28" s="39" t="n">
        <f aca="false">IF(AQ14-AQ26&lt;=0,0,AQ14-AQ26)</f>
        <v>0</v>
      </c>
      <c r="AR28" s="39" t="n">
        <f aca="false">IF(AR14-AR26&lt;=0,0,AR14-AR26)</f>
        <v>0</v>
      </c>
      <c r="AS28" s="39" t="n">
        <f aca="false">IF(AS14-AS26&lt;=0,0,AS14-AS26)</f>
        <v>0</v>
      </c>
    </row>
    <row r="29" customFormat="false" ht="17" hidden="false" customHeight="false" outlineLevel="0" collapsed="false">
      <c r="A29" s="113"/>
      <c r="B29" s="39" t="s">
        <v>30</v>
      </c>
      <c r="C29" s="39"/>
      <c r="D29" s="39" t="n">
        <f aca="false">IF(D15-D27&lt;=0,0,D15-D27)</f>
        <v>0</v>
      </c>
      <c r="E29" s="39" t="n">
        <f aca="false">IF(E15-E27&lt;=0,0,E15-E27)</f>
        <v>0</v>
      </c>
      <c r="F29" s="39" t="n">
        <f aca="false">IF(F15-F27&lt;=0,0,F15-F27)</f>
        <v>0</v>
      </c>
      <c r="G29" s="39" t="n">
        <f aca="false">IF(G15-G27&lt;=0,0,G15-G27)</f>
        <v>0</v>
      </c>
      <c r="H29" s="39" t="n">
        <f aca="false">IF(H15-H27&lt;=0,0,H15-H27)</f>
        <v>0</v>
      </c>
      <c r="I29" s="39" t="n">
        <f aca="false">IF(I15-I27&lt;=0,0,I15-I27)</f>
        <v>0</v>
      </c>
      <c r="J29" s="39" t="n">
        <f aca="false">IF(J15-J27&lt;=0,0,J15-J27)</f>
        <v>0</v>
      </c>
      <c r="K29" s="39" t="n">
        <f aca="false">IF(K15-K27&lt;=0,0,K15-K27)</f>
        <v>0</v>
      </c>
      <c r="L29" s="39" t="n">
        <f aca="false">IF(L15-L27&lt;=0,0,L15-L27)</f>
        <v>0</v>
      </c>
      <c r="M29" s="39" t="n">
        <f aca="false">IF(M15-M27&lt;=0,0,M15-M27)</f>
        <v>0</v>
      </c>
      <c r="N29" s="39" t="n">
        <f aca="false">IF(N15-N27&lt;=0,0,N15-N27)</f>
        <v>0</v>
      </c>
      <c r="O29" s="39" t="n">
        <f aca="false">IF(O15-O27&lt;=0,0,O15-O27)</f>
        <v>0</v>
      </c>
      <c r="P29" s="39" t="n">
        <f aca="false">IF(P15-P27&lt;=0,0,P15-P27)</f>
        <v>0</v>
      </c>
      <c r="Q29" s="39" t="n">
        <f aca="false">IF(Q15-Q27&lt;=0,0,Q15-Q27)</f>
        <v>0</v>
      </c>
      <c r="R29" s="39" t="n">
        <f aca="false">IF(R15-R27&lt;=0,0,R15-R27)</f>
        <v>0</v>
      </c>
      <c r="S29" s="39" t="n">
        <f aca="false">IF(S15-S27&lt;=0,0,S15-S27)</f>
        <v>0</v>
      </c>
      <c r="T29" s="39" t="n">
        <f aca="false">IF(T15-T27&lt;=0,0,T15-T27)</f>
        <v>0</v>
      </c>
      <c r="U29" s="39" t="n">
        <f aca="false">IF(U15-U27&lt;=0,0,U15-U27)</f>
        <v>0</v>
      </c>
      <c r="V29" s="39" t="n">
        <f aca="false">IF(V15-V27&lt;=0,0,V15-V27)</f>
        <v>0</v>
      </c>
      <c r="W29" s="39" t="n">
        <f aca="false">IF(W15-W27&lt;=0,0,W15-W27)</f>
        <v>0</v>
      </c>
      <c r="X29" s="39" t="n">
        <f aca="false">IF(X15-X27&lt;=0,0,X15-X27)</f>
        <v>0</v>
      </c>
      <c r="Y29" s="39" t="n">
        <f aca="false">IF(Y15-Y27&lt;=0,0,Y15-Y27)</f>
        <v>0</v>
      </c>
      <c r="Z29" s="39" t="n">
        <f aca="false">IF(Z15-Z27&lt;=0,0,Z15-Z27)</f>
        <v>0</v>
      </c>
      <c r="AA29" s="39" t="n">
        <f aca="false">IF(AA15-AA27&lt;=0,0,AA15-AA27)</f>
        <v>0</v>
      </c>
      <c r="AB29" s="39" t="n">
        <f aca="false">IF(AB15-AB27&lt;=0,0,AB15-AB27)</f>
        <v>0</v>
      </c>
      <c r="AC29" s="39" t="n">
        <f aca="false">IF(AC15-AC27&lt;=0,0,AC15-AC27)</f>
        <v>0</v>
      </c>
      <c r="AD29" s="39" t="n">
        <f aca="false">IF(AD15-AD27&lt;=0,0,AD15-AD27)</f>
        <v>0</v>
      </c>
      <c r="AE29" s="39" t="n">
        <f aca="false">IF(AE15-AE27&lt;=0,0,AE15-AE27)</f>
        <v>0</v>
      </c>
      <c r="AF29" s="39" t="n">
        <f aca="false">IF(AF15-AF27&lt;=0,0,AF15-AF27)</f>
        <v>0</v>
      </c>
      <c r="AG29" s="39" t="n">
        <f aca="false">IF(AG15-AG27&lt;=0,0,AG15-AG27)</f>
        <v>0</v>
      </c>
      <c r="AH29" s="39" t="n">
        <f aca="false">IF(AH15-AH27&lt;=0,0,AH15-AH27)</f>
        <v>0</v>
      </c>
      <c r="AI29" s="39" t="n">
        <f aca="false">IF(AI15-AI27&lt;=0,0,AI15-AI27)</f>
        <v>0</v>
      </c>
      <c r="AJ29" s="39" t="n">
        <f aca="false">IF(AJ15-AJ27&lt;=0,0,AJ15-AJ27)</f>
        <v>0</v>
      </c>
      <c r="AK29" s="39" t="n">
        <f aca="false">IF(AK15-AK27&lt;=0,0,AK15-AK27)</f>
        <v>0</v>
      </c>
      <c r="AL29" s="39" t="n">
        <f aca="false">IF(AL15-AL27&lt;=0,0,AL15-AL27)</f>
        <v>0</v>
      </c>
      <c r="AM29" s="39" t="n">
        <f aca="false">IF(AM15-AM27&lt;=0,0,AM15-AM27)</f>
        <v>0</v>
      </c>
      <c r="AN29" s="39" t="n">
        <f aca="false">IF(AN15-AN27&lt;=0,0,AN15-AN27)</f>
        <v>0</v>
      </c>
      <c r="AO29" s="39" t="n">
        <f aca="false">IF(AO15-AO27&lt;=0,0,AO15-AO27)</f>
        <v>0</v>
      </c>
      <c r="AP29" s="39" t="n">
        <f aca="false">IF(AP15-AP27&lt;=0,0,AP15-AP27)</f>
        <v>0</v>
      </c>
      <c r="AQ29" s="39" t="n">
        <f aca="false">IF(AQ15-AQ27&lt;=0,0,AQ15-AQ27)</f>
        <v>0</v>
      </c>
      <c r="AR29" s="39" t="n">
        <f aca="false">IF(AR15-AR27&lt;=0,0,AR15-AR27)</f>
        <v>0</v>
      </c>
      <c r="AS29" s="39" t="n">
        <f aca="false">IF(AS15-AS27&lt;=0,0,AS15-AS27)</f>
        <v>0</v>
      </c>
    </row>
    <row r="30" customFormat="false" ht="17" hidden="false" customHeight="true" outlineLevel="0" collapsed="false">
      <c r="A30" s="117" t="s">
        <v>86</v>
      </c>
      <c r="B30" s="117"/>
      <c r="C30" s="39"/>
      <c r="D30" s="118" t="n">
        <f aca="false">IF(D1&gt;=$F$81+1,1,1+$I$81)</f>
        <v>1.021</v>
      </c>
      <c r="E30" s="118" t="n">
        <f aca="false">IF(E1&gt;=$F$81+1,1,1+$I$81)</f>
        <v>1.021</v>
      </c>
      <c r="F30" s="118" t="n">
        <f aca="false">IF(F1&gt;=$F$81+1,1,1+$I$81)</f>
        <v>1.021</v>
      </c>
      <c r="G30" s="118" t="n">
        <f aca="false">IF(G1&gt;=$F$81+1,1,1+$I$81)</f>
        <v>1.021</v>
      </c>
      <c r="H30" s="118" t="n">
        <f aca="false">IF(H1&gt;=$F$81+1,1,1+$I$81)</f>
        <v>1.021</v>
      </c>
      <c r="I30" s="118" t="n">
        <f aca="false">IF(I1&gt;=$F$81+1,1,1+$I$81)</f>
        <v>1.021</v>
      </c>
      <c r="J30" s="118" t="n">
        <f aca="false">IF(J1&gt;=$F$81+1,1,1+$I$81)</f>
        <v>1.021</v>
      </c>
      <c r="K30" s="118" t="n">
        <f aca="false">IF(K1&gt;=$F$81+1,1,1+$I$81)</f>
        <v>1.021</v>
      </c>
      <c r="L30" s="118" t="n">
        <f aca="false">IF(L1&gt;=$F$81+1,1,1+$I$81)</f>
        <v>1.021</v>
      </c>
      <c r="M30" s="118" t="n">
        <f aca="false">IF(M1&gt;=$F$81+1,1,1+$I$81)</f>
        <v>1.021</v>
      </c>
      <c r="N30" s="118" t="n">
        <f aca="false">IF(N1&gt;=$F$81+1,1,1+$I$81)</f>
        <v>1.021</v>
      </c>
      <c r="O30" s="118" t="n">
        <f aca="false">IF(O1&gt;=$F$81+1,1,1+$I$81)</f>
        <v>1.021</v>
      </c>
      <c r="P30" s="118" t="n">
        <f aca="false">IF(P1&gt;=$F$81+1,1,1+$I$81)</f>
        <v>1.021</v>
      </c>
      <c r="Q30" s="118" t="n">
        <f aca="false">IF(Q1&gt;=$F$81+1,1,1+$I$81)</f>
        <v>1.021</v>
      </c>
      <c r="R30" s="118" t="n">
        <f aca="false">IF(R1&gt;=$F$81+1,1,1+$I$81)</f>
        <v>1</v>
      </c>
      <c r="S30" s="118" t="n">
        <f aca="false">IF(S1&gt;=$F$81+1,1,1+$I$81)</f>
        <v>1</v>
      </c>
      <c r="T30" s="118" t="n">
        <f aca="false">IF(T1&gt;=$F$81+1,1,1+$I$81)</f>
        <v>1</v>
      </c>
      <c r="U30" s="118" t="n">
        <f aca="false">IF(U1&gt;=$F$81+1,1,1+$I$81)</f>
        <v>1</v>
      </c>
      <c r="V30" s="118" t="n">
        <f aca="false">IF(V1&gt;=$F$81+1,1,1+$I$81)</f>
        <v>1</v>
      </c>
      <c r="W30" s="118" t="n">
        <f aca="false">IF(W1&gt;=$F$81+1,1,1+$I$81)</f>
        <v>1</v>
      </c>
      <c r="X30" s="118" t="n">
        <f aca="false">IF(X1&gt;=$F$81+1,1,1+$I$81)</f>
        <v>1</v>
      </c>
      <c r="Y30" s="118" t="n">
        <f aca="false">IF(Y1&gt;=$F$81+1,1,1+$I$81)</f>
        <v>1</v>
      </c>
      <c r="Z30" s="118" t="n">
        <f aca="false">IF(Z1&gt;=$F$81+1,1,1+$I$81)</f>
        <v>1</v>
      </c>
      <c r="AA30" s="118" t="n">
        <f aca="false">IF(AA1&gt;=$F$81+1,1,1+$I$81)</f>
        <v>1</v>
      </c>
      <c r="AB30" s="118" t="n">
        <f aca="false">IF(AB1&gt;=$F$81+1,1,1+$I$81)</f>
        <v>1</v>
      </c>
      <c r="AC30" s="118" t="n">
        <f aca="false">IF(AC1&gt;=$F$81+1,1,1+$I$81)</f>
        <v>1</v>
      </c>
      <c r="AD30" s="118" t="n">
        <f aca="false">IF(AD1&gt;=$F$81+1,1,1+$I$81)</f>
        <v>1</v>
      </c>
      <c r="AE30" s="118" t="n">
        <f aca="false">IF(AE1&gt;=$F$81+1,1,1+$I$81)</f>
        <v>1</v>
      </c>
      <c r="AF30" s="118" t="n">
        <f aca="false">IF(AF1&gt;=$F$81+1,1,1+$I$81)</f>
        <v>1</v>
      </c>
      <c r="AG30" s="118" t="n">
        <f aca="false">IF(AG1&gt;=$F$81+1,1,1+$I$81)</f>
        <v>1</v>
      </c>
      <c r="AH30" s="118" t="n">
        <f aca="false">IF(AH1&gt;=$F$81+1,1,1+$I$81)</f>
        <v>1</v>
      </c>
      <c r="AI30" s="118" t="n">
        <f aca="false">IF(AI1&gt;=$F$81+1,1,1+$I$81)</f>
        <v>1</v>
      </c>
      <c r="AJ30" s="118" t="n">
        <f aca="false">IF(AJ1&gt;=$F$81+1,1,1+$I$81)</f>
        <v>1</v>
      </c>
      <c r="AK30" s="118" t="n">
        <f aca="false">IF(AK1&gt;=$F$81+1,1,1+$I$81)</f>
        <v>1</v>
      </c>
      <c r="AL30" s="118" t="n">
        <f aca="false">IF(AL1&gt;=$F$81+1,1,1+$I$81)</f>
        <v>1</v>
      </c>
      <c r="AM30" s="118" t="n">
        <f aca="false">IF(AM1&gt;=$F$81+1,1,1+$I$81)</f>
        <v>1</v>
      </c>
      <c r="AN30" s="118" t="n">
        <f aca="false">IF(AN1&gt;=$F$81+1,1,1+$I$81)</f>
        <v>1</v>
      </c>
      <c r="AO30" s="118" t="n">
        <f aca="false">IF(AO1&gt;=$F$81+1,1,1+$I$81)</f>
        <v>1</v>
      </c>
      <c r="AP30" s="118" t="n">
        <f aca="false">IF(AP1&gt;=$F$81+1,1,1+$I$81)</f>
        <v>1</v>
      </c>
      <c r="AQ30" s="118" t="n">
        <f aca="false">IF(AQ1&gt;=$F$81+1,1,1+$I$81)</f>
        <v>1</v>
      </c>
      <c r="AR30" s="118" t="n">
        <f aca="false">IF(AR1&gt;=$F$81+1,1,1+$I$81)</f>
        <v>1</v>
      </c>
      <c r="AS30" s="118" t="n">
        <f aca="false">IF(AS1&gt;=$F$81+1,1,1+$I$81)</f>
        <v>1</v>
      </c>
    </row>
    <row r="31" s="121" customFormat="true" ht="17" hidden="false" customHeight="true" outlineLevel="0" collapsed="false">
      <c r="A31" s="119" t="s">
        <v>88</v>
      </c>
      <c r="B31" s="120" t="s">
        <v>28</v>
      </c>
      <c r="C31" s="120"/>
      <c r="D31" s="120" t="n">
        <f aca="false">ROUNDUP(IF(D28&lt;$F$75,D28*$I$75,IF(D28&lt;$F$76,D28*$I$76-$K$76,IF(D28&lt;$F$77,D28*$I$77-$K$77,IF(D28&lt;$F$78,D28*$I$78-$K$78,IF(D28&lt;$F$79,D28*$I$79-$K$79,D28*$I$80-$K$80)))))*D30,-3)</f>
        <v>0</v>
      </c>
      <c r="E31" s="120" t="n">
        <f aca="false">ROUNDUP(IF(E28&lt;$F$75,E28*$I$75,IF(E28&lt;$F$76,E28*$I$76-$K$76,IF(E28&lt;$F$77,E28*$I$77-$K$77,IF(E28&lt;$F$78,E28*$I$78-$K$78,IF(E28&lt;$F$79,E28*$I$79-$K$79,E28*$I$80-$K$80)))))*E30,-3)</f>
        <v>0</v>
      </c>
      <c r="F31" s="120" t="n">
        <f aca="false">ROUNDUP(IF(F28&lt;$F$75,F28*$I$75,IF(F28&lt;$F$76,F28*$I$76-$K$76,IF(F28&lt;$F$77,F28*$I$77-$K$77,IF(F28&lt;$F$78,F28*$I$78-$K$78,IF(F28&lt;$F$79,F28*$I$79-$K$79,F28*$I$80-$K$80)))))*F30,-3)</f>
        <v>0</v>
      </c>
      <c r="G31" s="120" t="n">
        <f aca="false">ROUNDUP(IF(G28&lt;$F$75,G28*$I$75,IF(G28&lt;$F$76,G28*$I$76-$K$76,IF(G28&lt;$F$77,G28*$I$77-$K$77,IF(G28&lt;$F$78,G28*$I$78-$K$78,IF(G28&lt;$F$79,G28*$I$79-$K$79,G28*$I$80-$K$80)))))*G30,-3)</f>
        <v>0</v>
      </c>
      <c r="H31" s="120" t="n">
        <f aca="false">ROUNDUP(IF(H28&lt;$F$75,H28*$I$75,IF(H28&lt;$F$76,H28*$I$76-$K$76,IF(H28&lt;$F$77,H28*$I$77-$K$77,IF(H28&lt;$F$78,H28*$I$78-$K$78,IF(H28&lt;$F$79,H28*$I$79-$K$79,H28*$I$80-$K$80)))))*H30,-3)</f>
        <v>0</v>
      </c>
      <c r="I31" s="120" t="n">
        <f aca="false">ROUNDUP(IF(I28&lt;$F$75,I28*$I$75,IF(I28&lt;$F$76,I28*$I$76-$K$76,IF(I28&lt;$F$77,I28*$I$77-$K$77,IF(I28&lt;$F$78,I28*$I$78-$K$78,IF(I28&lt;$F$79,I28*$I$79-$K$79,I28*$I$80-$K$80)))))*I30,-3)</f>
        <v>0</v>
      </c>
      <c r="J31" s="120" t="n">
        <f aca="false">ROUNDUP(IF(J28&lt;$F$75,J28*$I$75,IF(J28&lt;$F$76,J28*$I$76-$K$76,IF(J28&lt;$F$77,J28*$I$77-$K$77,IF(J28&lt;$F$78,J28*$I$78-$K$78,IF(J28&lt;$F$79,J28*$I$79-$K$79,J28*$I$80-$K$80)))))*J30,-3)</f>
        <v>0</v>
      </c>
      <c r="K31" s="120" t="n">
        <f aca="false">ROUNDUP(IF(K28&lt;$F$75,K28*$I$75,IF(K28&lt;$F$76,K28*$I$76-$K$76,IF(K28&lt;$F$77,K28*$I$77-$K$77,IF(K28&lt;$F$78,K28*$I$78-$K$78,IF(K28&lt;$F$79,K28*$I$79-$K$79,K28*$I$80-$K$80)))))*K30,-3)</f>
        <v>0</v>
      </c>
      <c r="L31" s="120" t="n">
        <f aca="false">ROUNDUP(IF(L28&lt;$F$75,L28*$I$75,IF(L28&lt;$F$76,L28*$I$76-$K$76,IF(L28&lt;$F$77,L28*$I$77-$K$77,IF(L28&lt;$F$78,L28*$I$78-$K$78,IF(L28&lt;$F$79,L28*$I$79-$K$79,L28*$I$80-$K$80)))))*L30,-3)</f>
        <v>0</v>
      </c>
      <c r="M31" s="120" t="n">
        <f aca="false">ROUNDUP(IF(M28&lt;$F$75,M28*$I$75,IF(M28&lt;$F$76,M28*$I$76-$K$76,IF(M28&lt;$F$77,M28*$I$77-$K$77,IF(M28&lt;$F$78,M28*$I$78-$K$78,IF(M28&lt;$F$79,M28*$I$79-$K$79,M28*$I$80-$K$80)))))*M30,-3)</f>
        <v>0</v>
      </c>
      <c r="N31" s="120" t="n">
        <f aca="false">ROUNDUP(IF(N28&lt;$F$75,N28*$I$75,IF(N28&lt;$F$76,N28*$I$76-$K$76,IF(N28&lt;$F$77,N28*$I$77-$K$77,IF(N28&lt;$F$78,N28*$I$78-$K$78,IF(N28&lt;$F$79,N28*$I$79-$K$79,N28*$I$80-$K$80)))))*N30,-3)</f>
        <v>0</v>
      </c>
      <c r="O31" s="120" t="n">
        <f aca="false">ROUNDUP(IF(O28&lt;$F$75,O28*$I$75,IF(O28&lt;$F$76,O28*$I$76-$K$76,IF(O28&lt;$F$77,O28*$I$77-$K$77,IF(O28&lt;$F$78,O28*$I$78-$K$78,IF(O28&lt;$F$79,O28*$I$79-$K$79,O28*$I$80-$K$80)))))*O30,-3)</f>
        <v>0</v>
      </c>
      <c r="P31" s="120" t="n">
        <f aca="false">ROUNDUP(IF(P28&lt;$F$75,P28*$I$75,IF(P28&lt;$F$76,P28*$I$76-$K$76,IF(P28&lt;$F$77,P28*$I$77-$K$77,IF(P28&lt;$F$78,P28*$I$78-$K$78,IF(P28&lt;$F$79,P28*$I$79-$K$79,P28*$I$80-$K$80)))))*P30,-3)</f>
        <v>0</v>
      </c>
      <c r="Q31" s="120" t="n">
        <f aca="false">ROUNDUP(IF(Q28&lt;$F$75,Q28*$I$75,IF(Q28&lt;$F$76,Q28*$I$76-$K$76,IF(Q28&lt;$F$77,Q28*$I$77-$K$77,IF(Q28&lt;$F$78,Q28*$I$78-$K$78,IF(Q28&lt;$F$79,Q28*$I$79-$K$79,Q28*$I$80-$K$80)))))*Q30,-3)</f>
        <v>0</v>
      </c>
      <c r="R31" s="120" t="n">
        <f aca="false">ROUNDUP(IF(R28&lt;$F$75,R28*$I$75,IF(R28&lt;$F$76,R28*$I$76-$K$76,IF(R28&lt;$F$77,R28*$I$77-$K$77,IF(R28&lt;$F$78,R28*$I$78-$K$78,IF(R28&lt;$F$79,R28*$I$79-$K$79,R28*$I$80-$K$80)))))*R30,-3)</f>
        <v>0</v>
      </c>
      <c r="S31" s="120" t="n">
        <f aca="false">ROUNDUP(IF(S28&lt;$F$75,S28*$I$75,IF(S28&lt;$F$76,S28*$I$76-$K$76,IF(S28&lt;$F$77,S28*$I$77-$K$77,IF(S28&lt;$F$78,S28*$I$78-$K$78,IF(S28&lt;$F$79,S28*$I$79-$K$79,S28*$I$80-$K$80)))))*S30,-3)</f>
        <v>0</v>
      </c>
      <c r="T31" s="120" t="n">
        <f aca="false">ROUNDUP(IF(T28&lt;$F$75,T28*$I$75,IF(T28&lt;$F$76,T28*$I$76-$K$76,IF(T28&lt;$F$77,T28*$I$77-$K$77,IF(T28&lt;$F$78,T28*$I$78-$K$78,IF(T28&lt;$F$79,T28*$I$79-$K$79,T28*$I$80-$K$80)))))*T30,-3)</f>
        <v>0</v>
      </c>
      <c r="U31" s="120" t="n">
        <f aca="false">ROUNDUP(IF(U28&lt;$F$75,U28*$I$75,IF(U28&lt;$F$76,U28*$I$76-$K$76,IF(U28&lt;$F$77,U28*$I$77-$K$77,IF(U28&lt;$F$78,U28*$I$78-$K$78,IF(U28&lt;$F$79,U28*$I$79-$K$79,U28*$I$80-$K$80)))))*U30,-3)</f>
        <v>0</v>
      </c>
      <c r="V31" s="120" t="n">
        <f aca="false">ROUNDUP(IF(V28&lt;$F$75,V28*$I$75,IF(V28&lt;$F$76,V28*$I$76-$K$76,IF(V28&lt;$F$77,V28*$I$77-$K$77,IF(V28&lt;$F$78,V28*$I$78-$K$78,IF(V28&lt;$F$79,V28*$I$79-$K$79,V28*$I$80-$K$80)))))*V30,-3)</f>
        <v>0</v>
      </c>
      <c r="W31" s="120" t="n">
        <f aca="false">ROUNDUP(IF(W28&lt;$F$75,W28*$I$75,IF(W28&lt;$F$76,W28*$I$76-$K$76,IF(W28&lt;$F$77,W28*$I$77-$K$77,IF(W28&lt;$F$78,W28*$I$78-$K$78,IF(W28&lt;$F$79,W28*$I$79-$K$79,W28*$I$80-$K$80)))))*W30,-3)</f>
        <v>0</v>
      </c>
      <c r="X31" s="120" t="n">
        <f aca="false">ROUNDUP(IF(X28&lt;$F$75,X28*$I$75,IF(X28&lt;$F$76,X28*$I$76-$K$76,IF(X28&lt;$F$77,X28*$I$77-$K$77,IF(X28&lt;$F$78,X28*$I$78-$K$78,IF(X28&lt;$F$79,X28*$I$79-$K$79,X28*$I$80-$K$80)))))*X30,-3)</f>
        <v>0</v>
      </c>
      <c r="Y31" s="120" t="n">
        <f aca="false">ROUNDUP(IF(Y28&lt;$F$75,Y28*$I$75,IF(Y28&lt;$F$76,Y28*$I$76-$K$76,IF(Y28&lt;$F$77,Y28*$I$77-$K$77,IF(Y28&lt;$F$78,Y28*$I$78-$K$78,IF(Y28&lt;$F$79,Y28*$I$79-$K$79,Y28*$I$80-$K$80)))))*Y30,-3)</f>
        <v>0</v>
      </c>
      <c r="Z31" s="120" t="n">
        <f aca="false">ROUNDUP(IF(Z28&lt;$F$75,Z28*$I$75,IF(Z28&lt;$F$76,Z28*$I$76-$K$76,IF(Z28&lt;$F$77,Z28*$I$77-$K$77,IF(Z28&lt;$F$78,Z28*$I$78-$K$78,IF(Z28&lt;$F$79,Z28*$I$79-$K$79,Z28*$I$80-$K$80)))))*Z30,-3)</f>
        <v>0</v>
      </c>
      <c r="AA31" s="120" t="n">
        <f aca="false">ROUNDUP(IF(AA28&lt;$F$75,AA28*$I$75,IF(AA28&lt;$F$76,AA28*$I$76-$K$76,IF(AA28&lt;$F$77,AA28*$I$77-$K$77,IF(AA28&lt;$F$78,AA28*$I$78-$K$78,IF(AA28&lt;$F$79,AA28*$I$79-$K$79,AA28*$I$80-$K$80)))))*AA30,-3)</f>
        <v>0</v>
      </c>
      <c r="AB31" s="120" t="n">
        <f aca="false">ROUNDUP(IF(AB28&lt;$F$75,AB28*$I$75,IF(AB28&lt;$F$76,AB28*$I$76-$K$76,IF(AB28&lt;$F$77,AB28*$I$77-$K$77,IF(AB28&lt;$F$78,AB28*$I$78-$K$78,IF(AB28&lt;$F$79,AB28*$I$79-$K$79,AB28*$I$80-$K$80)))))*AB30,-3)</f>
        <v>0</v>
      </c>
      <c r="AC31" s="120" t="n">
        <f aca="false">ROUNDUP(IF(AC28&lt;$F$75,AC28*$I$75,IF(AC28&lt;$F$76,AC28*$I$76-$K$76,IF(AC28&lt;$F$77,AC28*$I$77-$K$77,IF(AC28&lt;$F$78,AC28*$I$78-$K$78,IF(AC28&lt;$F$79,AC28*$I$79-$K$79,AC28*$I$80-$K$80)))))*AC30,-3)</f>
        <v>0</v>
      </c>
      <c r="AD31" s="120" t="n">
        <f aca="false">ROUNDUP(IF(AD28&lt;$F$75,AD28*$I$75,IF(AD28&lt;$F$76,AD28*$I$76-$K$76,IF(AD28&lt;$F$77,AD28*$I$77-$K$77,IF(AD28&lt;$F$78,AD28*$I$78-$K$78,IF(AD28&lt;$F$79,AD28*$I$79-$K$79,AD28*$I$80-$K$80)))))*AD30,-3)</f>
        <v>0</v>
      </c>
      <c r="AE31" s="120" t="n">
        <f aca="false">ROUNDUP(IF(AE28&lt;$F$75,AE28*$I$75,IF(AE28&lt;$F$76,AE28*$I$76-$K$76,IF(AE28&lt;$F$77,AE28*$I$77-$K$77,IF(AE28&lt;$F$78,AE28*$I$78-$K$78,IF(AE28&lt;$F$79,AE28*$I$79-$K$79,AE28*$I$80-$K$80)))))*AE30,-3)</f>
        <v>0</v>
      </c>
      <c r="AF31" s="120" t="n">
        <f aca="false">ROUNDUP(IF(AF28&lt;$F$75,AF28*$I$75,IF(AF28&lt;$F$76,AF28*$I$76-$K$76,IF(AF28&lt;$F$77,AF28*$I$77-$K$77,IF(AF28&lt;$F$78,AF28*$I$78-$K$78,IF(AF28&lt;$F$79,AF28*$I$79-$K$79,AF28*$I$80-$K$80)))))*AF30,-3)</f>
        <v>0</v>
      </c>
      <c r="AG31" s="120" t="n">
        <f aca="false">ROUNDUP(IF(AG28&lt;$F$75,AG28*$I$75,IF(AG28&lt;$F$76,AG28*$I$76-$K$76,IF(AG28&lt;$F$77,AG28*$I$77-$K$77,IF(AG28&lt;$F$78,AG28*$I$78-$K$78,IF(AG28&lt;$F$79,AG28*$I$79-$K$79,AG28*$I$80-$K$80)))))*AG30,-3)</f>
        <v>0</v>
      </c>
      <c r="AH31" s="120" t="n">
        <f aca="false">ROUNDUP(IF(AH28&lt;$F$75,AH28*$I$75,IF(AH28&lt;$F$76,AH28*$I$76-$K$76,IF(AH28&lt;$F$77,AH28*$I$77-$K$77,IF(AH28&lt;$F$78,AH28*$I$78-$K$78,IF(AH28&lt;$F$79,AH28*$I$79-$K$79,AH28*$I$80-$K$80)))))*AH30,-3)</f>
        <v>0</v>
      </c>
      <c r="AI31" s="120" t="n">
        <f aca="false">ROUNDUP(IF(AI28&lt;$F$75,AI28*$I$75,IF(AI28&lt;$F$76,AI28*$I$76-$K$76,IF(AI28&lt;$F$77,AI28*$I$77-$K$77,IF(AI28&lt;$F$78,AI28*$I$78-$K$78,IF(AI28&lt;$F$79,AI28*$I$79-$K$79,AI28*$I$80-$K$80)))))*AI30,-3)</f>
        <v>0</v>
      </c>
      <c r="AJ31" s="120" t="n">
        <f aca="false">ROUNDUP(IF(AJ28&lt;$F$75,AJ28*$I$75,IF(AJ28&lt;$F$76,AJ28*$I$76-$K$76,IF(AJ28&lt;$F$77,AJ28*$I$77-$K$77,IF(AJ28&lt;$F$78,AJ28*$I$78-$K$78,IF(AJ28&lt;$F$79,AJ28*$I$79-$K$79,AJ28*$I$80-$K$80)))))*AJ30,-3)</f>
        <v>0</v>
      </c>
      <c r="AK31" s="120" t="n">
        <f aca="false">ROUNDUP(IF(AK28&lt;$F$75,AK28*$I$75,IF(AK28&lt;$F$76,AK28*$I$76-$K$76,IF(AK28&lt;$F$77,AK28*$I$77-$K$77,IF(AK28&lt;$F$78,AK28*$I$78-$K$78,IF(AK28&lt;$F$79,AK28*$I$79-$K$79,AK28*$I$80-$K$80)))))*AK30,-3)</f>
        <v>0</v>
      </c>
      <c r="AL31" s="120" t="n">
        <f aca="false">ROUNDUP(IF(AL28&lt;$F$75,AL28*$I$75,IF(AL28&lt;$F$76,AL28*$I$76-$K$76,IF(AL28&lt;$F$77,AL28*$I$77-$K$77,IF(AL28&lt;$F$78,AL28*$I$78-$K$78,IF(AL28&lt;$F$79,AL28*$I$79-$K$79,AL28*$I$80-$K$80)))))*AL30,-3)</f>
        <v>0</v>
      </c>
      <c r="AM31" s="120" t="n">
        <f aca="false">ROUNDUP(IF(AM28&lt;$F$75,AM28*$I$75,IF(AM28&lt;$F$76,AM28*$I$76-$K$76,IF(AM28&lt;$F$77,AM28*$I$77-$K$77,IF(AM28&lt;$F$78,AM28*$I$78-$K$78,IF(AM28&lt;$F$79,AM28*$I$79-$K$79,AM28*$I$80-$K$80)))))*AM30,-3)</f>
        <v>0</v>
      </c>
      <c r="AN31" s="120" t="n">
        <f aca="false">ROUNDUP(IF(AN28&lt;$F$75,AN28*$I$75,IF(AN28&lt;$F$76,AN28*$I$76-$K$76,IF(AN28&lt;$F$77,AN28*$I$77-$K$77,IF(AN28&lt;$F$78,AN28*$I$78-$K$78,IF(AN28&lt;$F$79,AN28*$I$79-$K$79,AN28*$I$80-$K$80)))))*AN30,-3)</f>
        <v>0</v>
      </c>
      <c r="AO31" s="120" t="n">
        <f aca="false">ROUNDUP(IF(AO28&lt;$F$75,AO28*$I$75,IF(AO28&lt;$F$76,AO28*$I$76-$K$76,IF(AO28&lt;$F$77,AO28*$I$77-$K$77,IF(AO28&lt;$F$78,AO28*$I$78-$K$78,IF(AO28&lt;$F$79,AO28*$I$79-$K$79,AO28*$I$80-$K$80)))))*AO30,-3)</f>
        <v>0</v>
      </c>
      <c r="AP31" s="120" t="n">
        <f aca="false">ROUNDUP(IF(AP28&lt;$F$75,AP28*$I$75,IF(AP28&lt;$F$76,AP28*$I$76-$K$76,IF(AP28&lt;$F$77,AP28*$I$77-$K$77,IF(AP28&lt;$F$78,AP28*$I$78-$K$78,IF(AP28&lt;$F$79,AP28*$I$79-$K$79,AP28*$I$80-$K$80)))))*AP30,-3)</f>
        <v>0</v>
      </c>
      <c r="AQ31" s="120" t="n">
        <f aca="false">ROUNDUP(IF(AQ28&lt;$F$75,AQ28*$I$75,IF(AQ28&lt;$F$76,AQ28*$I$76-$K$76,IF(AQ28&lt;$F$77,AQ28*$I$77-$K$77,IF(AQ28&lt;$F$78,AQ28*$I$78-$K$78,IF(AQ28&lt;$F$79,AQ28*$I$79-$K$79,AQ28*$I$80-$K$80)))))*AQ30,-3)</f>
        <v>0</v>
      </c>
      <c r="AR31" s="120" t="n">
        <f aca="false">ROUNDUP(IF(AR28&lt;$F$75,AR28*$I$75,IF(AR28&lt;$F$76,AR28*$I$76-$K$76,IF(AR28&lt;$F$77,AR28*$I$77-$K$77,IF(AR28&lt;$F$78,AR28*$I$78-$K$78,IF(AR28&lt;$F$79,AR28*$I$79-$K$79,AR28*$I$80-$K$80)))))*AR30,-3)</f>
        <v>0</v>
      </c>
      <c r="AS31" s="120" t="n">
        <f aca="false">ROUNDUP(IF(AS28&lt;$F$75,AS28*$I$75,IF(AS28&lt;$F$76,AS28*$I$76-$K$76,IF(AS28&lt;$F$77,AS28*$I$77-$K$77,IF(AS28&lt;$F$78,AS28*$I$78-$K$78,IF(AS28&lt;$F$79,AS28*$I$79-$K$79,AS28*$I$80-$K$80)))))*AS30,-3)</f>
        <v>0</v>
      </c>
    </row>
    <row r="32" s="121" customFormat="true" ht="17" hidden="false" customHeight="false" outlineLevel="0" collapsed="false">
      <c r="A32" s="119"/>
      <c r="B32" s="120" t="s">
        <v>30</v>
      </c>
      <c r="C32" s="120"/>
      <c r="D32" s="120" t="n">
        <f aca="false">ROUNDUP(IF(D29&lt;$F$75,D29*$I$75,IF(D29&lt;$F$76,D29*$I$76-$K$76,IF(D29&lt;$F$77,D29*$I$77-$K$77,IF(D29&lt;$F$78,D29*$I$78-$K$78,IF(D29&lt;$F$79,D29*$I$79-$K$79,D29*$I$80-$K$80)))))*D30,-3)</f>
        <v>0</v>
      </c>
      <c r="E32" s="120" t="n">
        <f aca="false">ROUNDUP(IF(E29&lt;$F$75,E29*$I$75,IF(E29&lt;$F$76,E29*$I$76-$K$76,IF(E29&lt;$F$77,E29*$I$77-$K$77,IF(E29&lt;$F$78,E29*$I$78-$K$78,IF(E29&lt;$F$79,E29*$I$79-$K$79,E29*$I$80-$K$80)))))*E30,-3)</f>
        <v>0</v>
      </c>
      <c r="F32" s="120" t="n">
        <f aca="false">ROUNDUP(IF(F29&lt;$F$75,F29*$I$75,IF(F29&lt;$F$76,F29*$I$76-$K$76,IF(F29&lt;$F$77,F29*$I$77-$K$77,IF(F29&lt;$F$78,F29*$I$78-$K$78,IF(F29&lt;$F$79,F29*$I$79-$K$79,F29*$I$80-$K$80)))))*F30,-3)</f>
        <v>0</v>
      </c>
      <c r="G32" s="120" t="n">
        <f aca="false">ROUNDUP(IF(G29&lt;$F$75,G29*$I$75,IF(G29&lt;$F$76,G29*$I$76-$K$76,IF(G29&lt;$F$77,G29*$I$77-$K$77,IF(G29&lt;$F$78,G29*$I$78-$K$78,IF(G29&lt;$F$79,G29*$I$79-$K$79,G29*$I$80-$K$80)))))*G30,-3)</f>
        <v>0</v>
      </c>
      <c r="H32" s="120" t="n">
        <f aca="false">ROUNDUP(IF(H29&lt;$F$75,H29*$I$75,IF(H29&lt;$F$76,H29*$I$76-$K$76,IF(H29&lt;$F$77,H29*$I$77-$K$77,IF(H29&lt;$F$78,H29*$I$78-$K$78,IF(H29&lt;$F$79,H29*$I$79-$K$79,H29*$I$80-$K$80)))))*H30,-3)</f>
        <v>0</v>
      </c>
      <c r="I32" s="120" t="n">
        <f aca="false">ROUNDUP(IF(I29&lt;$F$75,I29*$I$75,IF(I29&lt;$F$76,I29*$I$76-$K$76,IF(I29&lt;$F$77,I29*$I$77-$K$77,IF(I29&lt;$F$78,I29*$I$78-$K$78,IF(I29&lt;$F$79,I29*$I$79-$K$79,I29*$I$80-$K$80)))))*I30,-3)</f>
        <v>0</v>
      </c>
      <c r="J32" s="120" t="n">
        <f aca="false">ROUNDUP(IF(J29&lt;$F$75,J29*$I$75,IF(J29&lt;$F$76,J29*$I$76-$K$76,IF(J29&lt;$F$77,J29*$I$77-$K$77,IF(J29&lt;$F$78,J29*$I$78-$K$78,IF(J29&lt;$F$79,J29*$I$79-$K$79,J29*$I$80-$K$80)))))*J30,-3)</f>
        <v>0</v>
      </c>
      <c r="K32" s="120" t="n">
        <f aca="false">ROUNDUP(IF(K29&lt;$F$75,K29*$I$75,IF(K29&lt;$F$76,K29*$I$76-$K$76,IF(K29&lt;$F$77,K29*$I$77-$K$77,IF(K29&lt;$F$78,K29*$I$78-$K$78,IF(K29&lt;$F$79,K29*$I$79-$K$79,K29*$I$80-$K$80)))))*K30,-3)</f>
        <v>0</v>
      </c>
      <c r="L32" s="120" t="n">
        <f aca="false">ROUNDUP(IF(L29&lt;$F$75,L29*$I$75,IF(L29&lt;$F$76,L29*$I$76-$K$76,IF(L29&lt;$F$77,L29*$I$77-$K$77,IF(L29&lt;$F$78,L29*$I$78-$K$78,IF(L29&lt;$F$79,L29*$I$79-$K$79,L29*$I$80-$K$80)))))*L30,-3)</f>
        <v>0</v>
      </c>
      <c r="M32" s="120" t="n">
        <f aca="false">ROUNDUP(IF(M29&lt;$F$75,M29*$I$75,IF(M29&lt;$F$76,M29*$I$76-$K$76,IF(M29&lt;$F$77,M29*$I$77-$K$77,IF(M29&lt;$F$78,M29*$I$78-$K$78,IF(M29&lt;$F$79,M29*$I$79-$K$79,M29*$I$80-$K$80)))))*M30,-3)</f>
        <v>0</v>
      </c>
      <c r="N32" s="120" t="n">
        <f aca="false">ROUNDUP(IF(N29&lt;$F$75,N29*$I$75,IF(N29&lt;$F$76,N29*$I$76-$K$76,IF(N29&lt;$F$77,N29*$I$77-$K$77,IF(N29&lt;$F$78,N29*$I$78-$K$78,IF(N29&lt;$F$79,N29*$I$79-$K$79,N29*$I$80-$K$80)))))*N30,-3)</f>
        <v>0</v>
      </c>
      <c r="O32" s="120" t="n">
        <f aca="false">ROUNDUP(IF(O29&lt;$F$75,O29*$I$75,IF(O29&lt;$F$76,O29*$I$76-$K$76,IF(O29&lt;$F$77,O29*$I$77-$K$77,IF(O29&lt;$F$78,O29*$I$78-$K$78,IF(O29&lt;$F$79,O29*$I$79-$K$79,O29*$I$80-$K$80)))))*O30,-3)</f>
        <v>0</v>
      </c>
      <c r="P32" s="120" t="n">
        <f aca="false">ROUNDUP(IF(P29&lt;$F$75,P29*$I$75,IF(P29&lt;$F$76,P29*$I$76-$K$76,IF(P29&lt;$F$77,P29*$I$77-$K$77,IF(P29&lt;$F$78,P29*$I$78-$K$78,IF(P29&lt;$F$79,P29*$I$79-$K$79,P29*$I$80-$K$80)))))*P30,-3)</f>
        <v>0</v>
      </c>
      <c r="Q32" s="120" t="n">
        <f aca="false">ROUNDUP(IF(Q29&lt;$F$75,Q29*$I$75,IF(Q29&lt;$F$76,Q29*$I$76-$K$76,IF(Q29&lt;$F$77,Q29*$I$77-$K$77,IF(Q29&lt;$F$78,Q29*$I$78-$K$78,IF(Q29&lt;$F$79,Q29*$I$79-$K$79,Q29*$I$80-$K$80)))))*Q30,-3)</f>
        <v>0</v>
      </c>
      <c r="R32" s="120" t="n">
        <f aca="false">ROUNDUP(IF(R29&lt;$F$75,R29*$I$75,IF(R29&lt;$F$76,R29*$I$76-$K$76,IF(R29&lt;$F$77,R29*$I$77-$K$77,IF(R29&lt;$F$78,R29*$I$78-$K$78,IF(R29&lt;$F$79,R29*$I$79-$K$79,R29*$I$80-$K$80)))))*R30,-3)</f>
        <v>0</v>
      </c>
      <c r="S32" s="120" t="n">
        <f aca="false">ROUNDUP(IF(S29&lt;$F$75,S29*$I$75,IF(S29&lt;$F$76,S29*$I$76-$K$76,IF(S29&lt;$F$77,S29*$I$77-$K$77,IF(S29&lt;$F$78,S29*$I$78-$K$78,IF(S29&lt;$F$79,S29*$I$79-$K$79,S29*$I$80-$K$80)))))*S30,-3)</f>
        <v>0</v>
      </c>
      <c r="T32" s="120" t="n">
        <f aca="false">ROUNDUP(IF(T29&lt;$F$75,T29*$I$75,IF(T29&lt;$F$76,T29*$I$76-$K$76,IF(T29&lt;$F$77,T29*$I$77-$K$77,IF(T29&lt;$F$78,T29*$I$78-$K$78,IF(T29&lt;$F$79,T29*$I$79-$K$79,T29*$I$80-$K$80)))))*T30,-3)</f>
        <v>0</v>
      </c>
      <c r="U32" s="120" t="n">
        <f aca="false">ROUNDUP(IF(U29&lt;$F$75,U29*$I$75,IF(U29&lt;$F$76,U29*$I$76-$K$76,IF(U29&lt;$F$77,U29*$I$77-$K$77,IF(U29&lt;$F$78,U29*$I$78-$K$78,IF(U29&lt;$F$79,U29*$I$79-$K$79,U29*$I$80-$K$80)))))*U30,-3)</f>
        <v>0</v>
      </c>
      <c r="V32" s="120" t="n">
        <f aca="false">ROUNDUP(IF(V29&lt;$F$75,V29*$I$75,IF(V29&lt;$F$76,V29*$I$76-$K$76,IF(V29&lt;$F$77,V29*$I$77-$K$77,IF(V29&lt;$F$78,V29*$I$78-$K$78,IF(V29&lt;$F$79,V29*$I$79-$K$79,V29*$I$80-$K$80)))))*V30,-3)</f>
        <v>0</v>
      </c>
      <c r="W32" s="120" t="n">
        <f aca="false">ROUNDUP(IF(W29&lt;$F$75,W29*$I$75,IF(W29&lt;$F$76,W29*$I$76-$K$76,IF(W29&lt;$F$77,W29*$I$77-$K$77,IF(W29&lt;$F$78,W29*$I$78-$K$78,IF(W29&lt;$F$79,W29*$I$79-$K$79,W29*$I$80-$K$80)))))*W30,-3)</f>
        <v>0</v>
      </c>
      <c r="X32" s="120" t="n">
        <f aca="false">ROUNDUP(IF(X29&lt;$F$75,X29*$I$75,IF(X29&lt;$F$76,X29*$I$76-$K$76,IF(X29&lt;$F$77,X29*$I$77-$K$77,IF(X29&lt;$F$78,X29*$I$78-$K$78,IF(X29&lt;$F$79,X29*$I$79-$K$79,X29*$I$80-$K$80)))))*X30,-3)</f>
        <v>0</v>
      </c>
      <c r="Y32" s="120" t="n">
        <f aca="false">ROUNDUP(IF(Y29&lt;$F$75,Y29*$I$75,IF(Y29&lt;$F$76,Y29*$I$76-$K$76,IF(Y29&lt;$F$77,Y29*$I$77-$K$77,IF(Y29&lt;$F$78,Y29*$I$78-$K$78,IF(Y29&lt;$F$79,Y29*$I$79-$K$79,Y29*$I$80-$K$80)))))*Y30,-3)</f>
        <v>0</v>
      </c>
      <c r="Z32" s="120" t="n">
        <f aca="false">ROUNDUP(IF(Z29&lt;$F$75,Z29*$I$75,IF(Z29&lt;$F$76,Z29*$I$76-$K$76,IF(Z29&lt;$F$77,Z29*$I$77-$K$77,IF(Z29&lt;$F$78,Z29*$I$78-$K$78,IF(Z29&lt;$F$79,Z29*$I$79-$K$79,Z29*$I$80-$K$80)))))*Z30,-3)</f>
        <v>0</v>
      </c>
      <c r="AA32" s="120" t="n">
        <f aca="false">ROUNDUP(IF(AA29&lt;$F$75,AA29*$I$75,IF(AA29&lt;$F$76,AA29*$I$76-$K$76,IF(AA29&lt;$F$77,AA29*$I$77-$K$77,IF(AA29&lt;$F$78,AA29*$I$78-$K$78,IF(AA29&lt;$F$79,AA29*$I$79-$K$79,AA29*$I$80-$K$80)))))*AA30,-3)</f>
        <v>0</v>
      </c>
      <c r="AB32" s="120" t="n">
        <f aca="false">ROUNDUP(IF(AB29&lt;$F$75,AB29*$I$75,IF(AB29&lt;$F$76,AB29*$I$76-$K$76,IF(AB29&lt;$F$77,AB29*$I$77-$K$77,IF(AB29&lt;$F$78,AB29*$I$78-$K$78,IF(AB29&lt;$F$79,AB29*$I$79-$K$79,AB29*$I$80-$K$80)))))*AB30,-3)</f>
        <v>0</v>
      </c>
      <c r="AC32" s="120" t="n">
        <f aca="false">ROUNDUP(IF(AC29&lt;$F$75,AC29*$I$75,IF(AC29&lt;$F$76,AC29*$I$76-$K$76,IF(AC29&lt;$F$77,AC29*$I$77-$K$77,IF(AC29&lt;$F$78,AC29*$I$78-$K$78,IF(AC29&lt;$F$79,AC29*$I$79-$K$79,AC29*$I$80-$K$80)))))*AC30,-3)</f>
        <v>0</v>
      </c>
      <c r="AD32" s="120" t="n">
        <f aca="false">ROUNDUP(IF(AD29&lt;$F$75,AD29*$I$75,IF(AD29&lt;$F$76,AD29*$I$76-$K$76,IF(AD29&lt;$F$77,AD29*$I$77-$K$77,IF(AD29&lt;$F$78,AD29*$I$78-$K$78,IF(AD29&lt;$F$79,AD29*$I$79-$K$79,AD29*$I$80-$K$80)))))*AD30,-3)</f>
        <v>0</v>
      </c>
      <c r="AE32" s="120" t="n">
        <f aca="false">ROUNDUP(IF(AE29&lt;$F$75,AE29*$I$75,IF(AE29&lt;$F$76,AE29*$I$76-$K$76,IF(AE29&lt;$F$77,AE29*$I$77-$K$77,IF(AE29&lt;$F$78,AE29*$I$78-$K$78,IF(AE29&lt;$F$79,AE29*$I$79-$K$79,AE29*$I$80-$K$80)))))*AE30,-3)</f>
        <v>0</v>
      </c>
      <c r="AF32" s="120" t="n">
        <f aca="false">ROUNDUP(IF(AF29&lt;$F$75,AF29*$I$75,IF(AF29&lt;$F$76,AF29*$I$76-$K$76,IF(AF29&lt;$F$77,AF29*$I$77-$K$77,IF(AF29&lt;$F$78,AF29*$I$78-$K$78,IF(AF29&lt;$F$79,AF29*$I$79-$K$79,AF29*$I$80-$K$80)))))*AF30,-3)</f>
        <v>0</v>
      </c>
      <c r="AG32" s="120" t="n">
        <f aca="false">ROUNDUP(IF(AG29&lt;$F$75,AG29*$I$75,IF(AG29&lt;$F$76,AG29*$I$76-$K$76,IF(AG29&lt;$F$77,AG29*$I$77-$K$77,IF(AG29&lt;$F$78,AG29*$I$78-$K$78,IF(AG29&lt;$F$79,AG29*$I$79-$K$79,AG29*$I$80-$K$80)))))*AG30,-3)</f>
        <v>0</v>
      </c>
      <c r="AH32" s="120" t="n">
        <f aca="false">ROUNDUP(IF(AH29&lt;$F$75,AH29*$I$75,IF(AH29&lt;$F$76,AH29*$I$76-$K$76,IF(AH29&lt;$F$77,AH29*$I$77-$K$77,IF(AH29&lt;$F$78,AH29*$I$78-$K$78,IF(AH29&lt;$F$79,AH29*$I$79-$K$79,AH29*$I$80-$K$80)))))*AH30,-3)</f>
        <v>0</v>
      </c>
      <c r="AI32" s="120" t="n">
        <f aca="false">ROUNDUP(IF(AI29&lt;$F$75,AI29*$I$75,IF(AI29&lt;$F$76,AI29*$I$76-$K$76,IF(AI29&lt;$F$77,AI29*$I$77-$K$77,IF(AI29&lt;$F$78,AI29*$I$78-$K$78,IF(AI29&lt;$F$79,AI29*$I$79-$K$79,AI29*$I$80-$K$80)))))*AI30,-3)</f>
        <v>0</v>
      </c>
      <c r="AJ32" s="120" t="n">
        <f aca="false">ROUNDUP(IF(AJ29&lt;$F$75,AJ29*$I$75,IF(AJ29&lt;$F$76,AJ29*$I$76-$K$76,IF(AJ29&lt;$F$77,AJ29*$I$77-$K$77,IF(AJ29&lt;$F$78,AJ29*$I$78-$K$78,IF(AJ29&lt;$F$79,AJ29*$I$79-$K$79,AJ29*$I$80-$K$80)))))*AJ30,-3)</f>
        <v>0</v>
      </c>
      <c r="AK32" s="120" t="n">
        <f aca="false">ROUNDUP(IF(AK29&lt;$F$75,AK29*$I$75,IF(AK29&lt;$F$76,AK29*$I$76-$K$76,IF(AK29&lt;$F$77,AK29*$I$77-$K$77,IF(AK29&lt;$F$78,AK29*$I$78-$K$78,IF(AK29&lt;$F$79,AK29*$I$79-$K$79,AK29*$I$80-$K$80)))))*AK30,-3)</f>
        <v>0</v>
      </c>
      <c r="AL32" s="120" t="n">
        <f aca="false">ROUNDUP(IF(AL29&lt;$F$75,AL29*$I$75,IF(AL29&lt;$F$76,AL29*$I$76-$K$76,IF(AL29&lt;$F$77,AL29*$I$77-$K$77,IF(AL29&lt;$F$78,AL29*$I$78-$K$78,IF(AL29&lt;$F$79,AL29*$I$79-$K$79,AL29*$I$80-$K$80)))))*AL30,-3)</f>
        <v>0</v>
      </c>
      <c r="AM32" s="120" t="n">
        <f aca="false">ROUNDUP(IF(AM29&lt;$F$75,AM29*$I$75,IF(AM29&lt;$F$76,AM29*$I$76-$K$76,IF(AM29&lt;$F$77,AM29*$I$77-$K$77,IF(AM29&lt;$F$78,AM29*$I$78-$K$78,IF(AM29&lt;$F$79,AM29*$I$79-$K$79,AM29*$I$80-$K$80)))))*AM30,-3)</f>
        <v>0</v>
      </c>
      <c r="AN32" s="120" t="n">
        <f aca="false">ROUNDUP(IF(AN29&lt;$F$75,AN29*$I$75,IF(AN29&lt;$F$76,AN29*$I$76-$K$76,IF(AN29&lt;$F$77,AN29*$I$77-$K$77,IF(AN29&lt;$F$78,AN29*$I$78-$K$78,IF(AN29&lt;$F$79,AN29*$I$79-$K$79,AN29*$I$80-$K$80)))))*AN30,-3)</f>
        <v>0</v>
      </c>
      <c r="AO32" s="120" t="n">
        <f aca="false">ROUNDUP(IF(AO29&lt;$F$75,AO29*$I$75,IF(AO29&lt;$F$76,AO29*$I$76-$K$76,IF(AO29&lt;$F$77,AO29*$I$77-$K$77,IF(AO29&lt;$F$78,AO29*$I$78-$K$78,IF(AO29&lt;$F$79,AO29*$I$79-$K$79,AO29*$I$80-$K$80)))))*AO30,-3)</f>
        <v>0</v>
      </c>
      <c r="AP32" s="120" t="n">
        <f aca="false">ROUNDUP(IF(AP29&lt;$F$75,AP29*$I$75,IF(AP29&lt;$F$76,AP29*$I$76-$K$76,IF(AP29&lt;$F$77,AP29*$I$77-$K$77,IF(AP29&lt;$F$78,AP29*$I$78-$K$78,IF(AP29&lt;$F$79,AP29*$I$79-$K$79,AP29*$I$80-$K$80)))))*AP30,-3)</f>
        <v>0</v>
      </c>
      <c r="AQ32" s="120" t="n">
        <f aca="false">ROUNDUP(IF(AQ29&lt;$F$75,AQ29*$I$75,IF(AQ29&lt;$F$76,AQ29*$I$76-$K$76,IF(AQ29&lt;$F$77,AQ29*$I$77-$K$77,IF(AQ29&lt;$F$78,AQ29*$I$78-$K$78,IF(AQ29&lt;$F$79,AQ29*$I$79-$K$79,AQ29*$I$80-$K$80)))))*AQ30,-3)</f>
        <v>0</v>
      </c>
      <c r="AR32" s="120" t="n">
        <f aca="false">ROUNDUP(IF(AR29&lt;$F$75,AR29*$I$75,IF(AR29&lt;$F$76,AR29*$I$76-$K$76,IF(AR29&lt;$F$77,AR29*$I$77-$K$77,IF(AR29&lt;$F$78,AR29*$I$78-$K$78,IF(AR29&lt;$F$79,AR29*$I$79-$K$79,AR29*$I$80-$K$80)))))*AR30,-3)</f>
        <v>0</v>
      </c>
      <c r="AS32" s="120" t="n">
        <f aca="false">ROUNDUP(IF(AS29&lt;$F$75,AS29*$I$75,IF(AS29&lt;$F$76,AS29*$I$76-$K$76,IF(AS29&lt;$F$77,AS29*$I$77-$K$77,IF(AS29&lt;$F$78,AS29*$I$78-$K$78,IF(AS29&lt;$F$79,AS29*$I$79-$K$79,AS29*$I$80-$K$80)))))*AS30,-3)</f>
        <v>0</v>
      </c>
    </row>
    <row r="33" customFormat="false" ht="17" hidden="false" customHeight="true" outlineLevel="0" collapsed="false">
      <c r="A33" s="122" t="s">
        <v>153</v>
      </c>
      <c r="B33" s="39" t="s">
        <v>28</v>
      </c>
      <c r="C33" s="39"/>
      <c r="D33" s="39" t="n">
        <f aca="false">IF(C14=0,0,IF(OR(C4=0,C15-C18&gt;$F$84),0,IF(C14&gt;=C15,IF(C4&lt;69,$D$84,$D$85),0)))</f>
        <v>0</v>
      </c>
      <c r="E33" s="39" t="n">
        <f aca="false">IF(D14=0,0,IF(OR(D4=0,D15-D18&gt;$F$84),0,IF(D14&gt;=D15,IF(D4&lt;69,$D$84,$D$85),0)))</f>
        <v>0</v>
      </c>
      <c r="F33" s="39" t="n">
        <f aca="false">IF(E14=0,0,IF(OR(E4=0,E15-E18&gt;$F$84),0,IF(E14&gt;=E15,IF(E4&lt;69,$D$84,$D$85),0)))</f>
        <v>0</v>
      </c>
      <c r="G33" s="39" t="n">
        <f aca="false">IF(F14=0,0,IF(OR(F4=0,F15-F18&gt;$F$84),0,IF(F14&gt;=F15,IF(F4&lt;69,$D$84,$D$85),0)))</f>
        <v>0</v>
      </c>
      <c r="H33" s="39" t="n">
        <f aca="false">IF(G14=0,0,IF(OR(G4=0,G15-G18&gt;$F$84),0,IF(G14&gt;=G15,IF(G4&lt;69,$D$84,$D$85),0)))</f>
        <v>0</v>
      </c>
      <c r="I33" s="39" t="n">
        <f aca="false">IF(H14=0,0,IF(OR(H4=0,H15-H18&gt;$F$84),0,IF(H14&gt;=H15,IF(H4&lt;69,$D$84,$D$85),0)))</f>
        <v>0</v>
      </c>
      <c r="J33" s="39" t="n">
        <f aca="false">IF(I14=0,0,IF(OR(I4=0,I15-I18&gt;$F$84),0,IF(I14&gt;=I15,IF(I4&lt;69,$D$84,$D$85),0)))</f>
        <v>0</v>
      </c>
      <c r="K33" s="39" t="n">
        <f aca="false">IF(J14=0,0,IF(OR(J4=0,J15-J18&gt;$F$84),0,IF(J14&gt;=J15,IF(J4&lt;69,$D$84,$D$85),0)))</f>
        <v>0</v>
      </c>
      <c r="L33" s="39" t="n">
        <f aca="false">IF(K14=0,0,IF(OR(K4=0,K15-K18&gt;$F$84),0,IF(K14&gt;=K15,IF(K4&lt;69,$D$84,$D$85),0)))</f>
        <v>0</v>
      </c>
      <c r="M33" s="39" t="n">
        <f aca="false">IF(L14=0,0,IF(OR(L4=0,L15-L18&gt;$F$84),0,IF(L14&gt;=L15,IF(L4&lt;69,$D$84,$D$85),0)))</f>
        <v>0</v>
      </c>
      <c r="N33" s="39" t="n">
        <f aca="false">IF(M14=0,0,IF(OR(M4=0,M15-M18&gt;$F$84),0,IF(M14&gt;=M15,IF(M4&lt;69,$D$84,$D$85),0)))</f>
        <v>0</v>
      </c>
      <c r="O33" s="39" t="n">
        <f aca="false">IF(N14=0,0,IF(OR(N4=0,N15-N18&gt;$F$84),0,IF(N14&gt;=N15,IF(N4&lt;69,$D$84,$D$85),0)))</f>
        <v>0</v>
      </c>
      <c r="P33" s="39" t="n">
        <f aca="false">IF(O14=0,0,IF(OR(O4=0,O15-O18&gt;$F$84),0,IF(O14&gt;=O15,IF(O4&lt;69,$D$84,$D$85),0)))</f>
        <v>0</v>
      </c>
      <c r="Q33" s="39" t="n">
        <f aca="false">IF(P14=0,0,IF(OR(P4=0,P15-P18&gt;$F$84),0,IF(P14&gt;=P15,IF(P4&lt;69,$D$84,$D$85),0)))</f>
        <v>0</v>
      </c>
      <c r="R33" s="39" t="n">
        <f aca="false">IF(Q14=0,0,IF(OR(Q4=0,Q15-Q18&gt;$F$84),0,IF(Q14&gt;=Q15,IF(Q4&lt;69,$D$84,$D$85),0)))</f>
        <v>0</v>
      </c>
      <c r="S33" s="39" t="n">
        <f aca="false">IF(R14=0,0,IF(OR(R4=0,R15-R18&gt;$F$84),0,IF(R14&gt;=R15,IF(R4&lt;69,$D$84,$D$85),0)))</f>
        <v>0</v>
      </c>
      <c r="T33" s="39" t="n">
        <f aca="false">IF(S14=0,0,IF(OR(S4=0,S15-S18&gt;$F$84),0,IF(S14&gt;=S15,IF(S4&lt;69,$D$84,$D$85),0)))</f>
        <v>0</v>
      </c>
      <c r="U33" s="39" t="n">
        <f aca="false">IF(T14=0,0,IF(OR(T4=0,T15-T18&gt;$F$84),0,IF(T14&gt;=T15,IF(T4&lt;69,$D$84,$D$85),0)))</f>
        <v>0</v>
      </c>
      <c r="V33" s="39" t="n">
        <f aca="false">IF(U14=0,0,IF(OR(U4=0,U15-U18&gt;$F$84),0,IF(U14&gt;=U15,IF(U4&lt;69,$D$84,$D$85),0)))</f>
        <v>0</v>
      </c>
      <c r="W33" s="39" t="n">
        <f aca="false">IF(V14=0,0,IF(OR(V4=0,V15-V18&gt;$F$84),0,IF(V14&gt;=V15,IF(V4&lt;69,$D$84,$D$85),0)))</f>
        <v>0</v>
      </c>
      <c r="X33" s="39" t="n">
        <f aca="false">IF(W14=0,0,IF(OR(W4=0,W15-W18&gt;$F$84),0,IF(W14&gt;=W15,IF(W4&lt;69,$D$84,$D$85),0)))</f>
        <v>0</v>
      </c>
      <c r="Y33" s="39" t="n">
        <f aca="false">IF(X14=0,0,IF(OR(X4=0,X15-X18&gt;$F$84),0,IF(X14&gt;=X15,IF(X4&lt;69,$D$84,$D$85),0)))</f>
        <v>0</v>
      </c>
      <c r="Z33" s="39" t="n">
        <f aca="false">IF(Y14=0,0,IF(OR(Y4=0,Y15-Y18&gt;$F$84),0,IF(Y14&gt;=Y15,IF(Y4&lt;69,$D$84,$D$85),0)))</f>
        <v>0</v>
      </c>
      <c r="AA33" s="39" t="n">
        <f aca="false">IF(Z14=0,0,IF(OR(Z4=0,Z15-Z18&gt;$F$84),0,IF(Z14&gt;=Z15,IF(Z4&lt;69,$D$84,$D$85),0)))</f>
        <v>0</v>
      </c>
      <c r="AB33" s="39" t="n">
        <f aca="false">IF(AA14=0,0,IF(OR(AA4=0,AA15-AA18&gt;$F$84),0,IF(AA14&gt;=AA15,IF(AA4&lt;69,$D$84,$D$85),0)))</f>
        <v>0</v>
      </c>
      <c r="AC33" s="39" t="n">
        <f aca="false">IF(AB14=0,0,IF(OR(AB4=0,AB15-AB18&gt;$F$84),0,IF(AB14&gt;=AB15,IF(AB4&lt;69,$D$84,$D$85),0)))</f>
        <v>0</v>
      </c>
      <c r="AD33" s="39" t="n">
        <f aca="false">IF(AC14=0,0,IF(OR(AC4=0,AC15-AC18&gt;$F$84),0,IF(AC14&gt;=AC15,IF(AC4&lt;69,$D$84,$D$85),0)))</f>
        <v>0</v>
      </c>
      <c r="AE33" s="39" t="n">
        <f aca="false">IF(AD14=0,0,IF(OR(AD4=0,AD15-AD18&gt;$F$84),0,IF(AD14&gt;=AD15,IF(AD4&lt;69,$D$84,$D$85),0)))</f>
        <v>0</v>
      </c>
      <c r="AF33" s="39" t="n">
        <f aca="false">IF(AE14=0,0,IF(OR(AE4=0,AE15-AE18&gt;$F$84),0,IF(AE14&gt;=AE15,IF(AE4&lt;69,$D$84,$D$85),0)))</f>
        <v>0</v>
      </c>
      <c r="AG33" s="39" t="n">
        <f aca="false">IF(AF14=0,0,IF(OR(AF4=0,AF15-AF18&gt;$F$84),0,IF(AF14&gt;=AF15,IF(AF4&lt;69,$D$84,$D$85),0)))</f>
        <v>0</v>
      </c>
      <c r="AH33" s="39" t="n">
        <f aca="false">IF(AG14=0,0,IF(OR(AG4=0,AG15-AG18&gt;$F$84),0,IF(AG14&gt;=AG15,IF(AG4&lt;69,$D$84,$D$85),0)))</f>
        <v>0</v>
      </c>
      <c r="AI33" s="39" t="n">
        <f aca="false">IF(AH14=0,0,IF(OR(AH4=0,AH15-AH18&gt;$F$84),0,IF(AH14&gt;=AH15,IF(AH4&lt;69,$D$84,$D$85),0)))</f>
        <v>0</v>
      </c>
      <c r="AJ33" s="39" t="n">
        <f aca="false">IF(AI14=0,0,IF(OR(AI4=0,AI15-AI18&gt;$F$84),0,IF(AI14&gt;=AI15,IF(AI4&lt;69,$D$84,$D$85),0)))</f>
        <v>0</v>
      </c>
      <c r="AK33" s="39" t="n">
        <f aca="false">IF(AJ14=0,0,IF(OR(AJ4=0,AJ15-AJ18&gt;$F$84),0,IF(AJ14&gt;=AJ15,IF(AJ4&lt;69,$D$84,$D$85),0)))</f>
        <v>0</v>
      </c>
      <c r="AL33" s="39" t="n">
        <f aca="false">IF(AK14=0,0,IF(OR(AK4=0,AK15-AK18&gt;$F$84),0,IF(AK14&gt;=AK15,IF(AK4&lt;69,$D$84,$D$85),0)))</f>
        <v>0</v>
      </c>
      <c r="AM33" s="39" t="n">
        <f aca="false">IF(AL14=0,0,IF(OR(AL4=0,AL15-AL18&gt;$F$84),0,IF(AL14&gt;=AL15,IF(AL4&lt;69,$D$84,$D$85),0)))</f>
        <v>0</v>
      </c>
      <c r="AN33" s="39" t="n">
        <f aca="false">IF(AM14=0,0,IF(OR(AM4=0,AM15-AM18&gt;$F$84),0,IF(AM14&gt;=AM15,IF(AM4&lt;69,$D$84,$D$85),0)))</f>
        <v>0</v>
      </c>
      <c r="AO33" s="39" t="n">
        <f aca="false">IF(AN14=0,0,IF(OR(AN4=0,AN15-AN18&gt;$F$84),0,IF(AN14&gt;=AN15,IF(AN4&lt;69,$D$84,$D$85),0)))</f>
        <v>0</v>
      </c>
      <c r="AP33" s="39" t="n">
        <f aca="false">IF(AO14=0,0,IF(OR(AO4=0,AO15-AO18&gt;$F$84),0,IF(AO14&gt;=AO15,IF(AO4&lt;69,$D$84,$D$85),0)))</f>
        <v>0</v>
      </c>
      <c r="AQ33" s="39" t="n">
        <f aca="false">IF(AP14=0,0,IF(OR(AP4=0,AP15-AP18&gt;$F$84),0,IF(AP14&gt;=AP15,IF(AP4&lt;69,$D$84,$D$85),0)))</f>
        <v>0</v>
      </c>
      <c r="AR33" s="39" t="n">
        <f aca="false">IF(AQ14=0,0,IF(OR(AQ4=0,AQ15-AQ18&gt;$F$84),0,IF(AQ14&gt;=AQ15,IF(AQ4&lt;69,$D$84,$D$85),0)))</f>
        <v>0</v>
      </c>
      <c r="AS33" s="39" t="n">
        <f aca="false">IF(AR14=0,0,IF(OR(AR4=0,AR15-AR18&gt;$F$84),0,IF(AR14&gt;=AR15,IF(AR4&lt;69,$D$84,$D$85),0)))</f>
        <v>0</v>
      </c>
    </row>
    <row r="34" customFormat="false" ht="17" hidden="false" customHeight="false" outlineLevel="0" collapsed="false">
      <c r="A34" s="122"/>
      <c r="B34" s="39" t="s">
        <v>30</v>
      </c>
      <c r="C34" s="23"/>
      <c r="D34" s="39" t="n">
        <f aca="false">IF(C15=0,0,IF(OR(C3=0,C14-C17&gt;$F$84),0,IF(C15&gt;=C14,IF(C3&lt;69,$D$84,$D$85),0)))</f>
        <v>0</v>
      </c>
      <c r="E34" s="39" t="n">
        <f aca="false">IF(D15=0,0,IF(OR(D3=0,D14-D17&gt;$F$84),0,IF(D15&gt;=D14,IF(D3&lt;69,$D$84,$D$85),0)))</f>
        <v>0</v>
      </c>
      <c r="F34" s="39" t="n">
        <f aca="false">IF(E15=0,0,IF(OR(E3=0,E14-E17&gt;$F$84),0,IF(E15&gt;=E14,IF(E3&lt;69,$D$84,$D$85),0)))</f>
        <v>0</v>
      </c>
      <c r="G34" s="39" t="n">
        <f aca="false">IF(F15=0,0,IF(OR(F3=0,F14-F17&gt;$F$84),0,IF(F15&gt;=F14,IF(F3&lt;69,$D$84,$D$85),0)))</f>
        <v>0</v>
      </c>
      <c r="H34" s="39" t="n">
        <f aca="false">IF(G15=0,0,IF(OR(G3=0,G14-G17&gt;$F$84),0,IF(G15&gt;=G14,IF(G3&lt;69,$D$84,$D$85),0)))</f>
        <v>0</v>
      </c>
      <c r="I34" s="39" t="n">
        <f aca="false">IF(H15=0,0,IF(OR(H3=0,H14-H17&gt;$F$84),0,IF(H15&gt;=H14,IF(H3&lt;69,$D$84,$D$85),0)))</f>
        <v>0</v>
      </c>
      <c r="J34" s="39" t="n">
        <f aca="false">IF(I15=0,0,IF(OR(I3=0,I14-I17&gt;$F$84),0,IF(I15&gt;=I14,IF(I3&lt;69,$D$84,$D$85),0)))</f>
        <v>0</v>
      </c>
      <c r="K34" s="39" t="n">
        <f aca="false">IF(J15=0,0,IF(OR(J3=0,J14-J17&gt;$F$84),0,IF(J15&gt;=J14,IF(J3&lt;69,$D$84,$D$85),0)))</f>
        <v>0</v>
      </c>
      <c r="L34" s="39" t="n">
        <f aca="false">IF(K15=0,0,IF(OR(K3=0,K14-K17&gt;$F$84),0,IF(K15&gt;=K14,IF(K3&lt;69,$D$84,$D$85),0)))</f>
        <v>0</v>
      </c>
      <c r="M34" s="39" t="n">
        <f aca="false">IF(L15=0,0,IF(OR(L3=0,L14-L17&gt;$F$84),0,IF(L15&gt;=L14,IF(L3&lt;69,$D$84,$D$85),0)))</f>
        <v>0</v>
      </c>
      <c r="N34" s="39" t="n">
        <f aca="false">IF(M15=0,0,IF(OR(M3=0,M14-M17&gt;$F$84),0,IF(M15&gt;=M14,IF(M3&lt;69,$D$84,$D$85),0)))</f>
        <v>0</v>
      </c>
      <c r="O34" s="39" t="n">
        <f aca="false">IF(N15=0,0,IF(OR(N3=0,N14-N17&gt;$F$84),0,IF(N15&gt;=N14,IF(N3&lt;69,$D$84,$D$85),0)))</f>
        <v>0</v>
      </c>
      <c r="P34" s="39" t="n">
        <f aca="false">IF(O15=0,0,IF(OR(O3=0,O14-O17&gt;$F$84),0,IF(O15&gt;=O14,IF(O3&lt;69,$D$84,$D$85),0)))</f>
        <v>0</v>
      </c>
      <c r="Q34" s="39" t="n">
        <f aca="false">IF(P15=0,0,IF(OR(P3=0,P14-P17&gt;$F$84),0,IF(P15&gt;=P14,IF(P3&lt;69,$D$84,$D$85),0)))</f>
        <v>0</v>
      </c>
      <c r="R34" s="39" t="n">
        <f aca="false">IF(Q15=0,0,IF(OR(Q3=0,Q14-Q17&gt;$F$84),0,IF(Q15&gt;=Q14,IF(Q3&lt;69,$D$84,$D$85),0)))</f>
        <v>0</v>
      </c>
      <c r="S34" s="39" t="n">
        <f aca="false">IF(R15=0,0,IF(OR(R3=0,R14-R17&gt;$F$84),0,IF(R15&gt;=R14,IF(R3&lt;69,$D$84,$D$85),0)))</f>
        <v>0</v>
      </c>
      <c r="T34" s="39" t="n">
        <f aca="false">IF(S15=0,0,IF(OR(S3=0,S14-S17&gt;$F$84),0,IF(S15&gt;=S14,IF(S3&lt;69,$D$84,$D$85),0)))</f>
        <v>0</v>
      </c>
      <c r="U34" s="39" t="n">
        <f aca="false">IF(T15=0,0,IF(OR(T3=0,T14-T17&gt;$F$84),0,IF(T15&gt;=T14,IF(T3&lt;69,$D$84,$D$85),0)))</f>
        <v>0</v>
      </c>
      <c r="V34" s="39" t="n">
        <f aca="false">IF(U15=0,0,IF(OR(U3=0,U14-U17&gt;$F$84),0,IF(U15&gt;=U14,IF(U3&lt;69,$D$84,$D$85),0)))</f>
        <v>0</v>
      </c>
      <c r="W34" s="39" t="n">
        <f aca="false">IF(V15=0,0,IF(OR(V3=0,V14-V17&gt;$F$84),0,IF(V15&gt;=V14,IF(V3&lt;69,$D$84,$D$85),0)))</f>
        <v>0</v>
      </c>
      <c r="X34" s="39" t="n">
        <f aca="false">IF(W15=0,0,IF(OR(W3=0,W14-W17&gt;$F$84),0,IF(W15&gt;=W14,IF(W3&lt;69,$D$84,$D$85),0)))</f>
        <v>0</v>
      </c>
      <c r="Y34" s="39" t="n">
        <f aca="false">IF(X15=0,0,IF(OR(X3=0,X14-X17&gt;$F$84),0,IF(X15&gt;=X14,IF(X3&lt;69,$D$84,$D$85),0)))</f>
        <v>0</v>
      </c>
      <c r="Z34" s="39" t="n">
        <f aca="false">IF(Y15=0,0,IF(OR(Y3=0,Y14-Y17&gt;$F$84),0,IF(Y15&gt;=Y14,IF(Y3&lt;69,$D$84,$D$85),0)))</f>
        <v>0</v>
      </c>
      <c r="AA34" s="39" t="n">
        <f aca="false">IF(Z15=0,0,IF(OR(Z3=0,Z14-Z17&gt;$F$84),0,IF(Z15&gt;=Z14,IF(Z3&lt;69,$D$84,$D$85),0)))</f>
        <v>0</v>
      </c>
      <c r="AB34" s="39" t="n">
        <f aca="false">IF(AA15=0,0,IF(OR(AA3=0,AA14-AA17&gt;$F$84),0,IF(AA15&gt;=AA14,IF(AA3&lt;69,$D$84,$D$85),0)))</f>
        <v>0</v>
      </c>
      <c r="AC34" s="39" t="n">
        <f aca="false">IF(AB15=0,0,IF(OR(AB3=0,AB14-AB17&gt;$F$84),0,IF(AB15&gt;=AB14,IF(AB3&lt;69,$D$84,$D$85),0)))</f>
        <v>0</v>
      </c>
      <c r="AD34" s="39" t="n">
        <f aca="false">IF(AC15=0,0,IF(OR(AC3=0,AC14-AC17&gt;$F$84),0,IF(AC15&gt;=AC14,IF(AC3&lt;69,$D$84,$D$85),0)))</f>
        <v>0</v>
      </c>
      <c r="AE34" s="39" t="n">
        <f aca="false">IF(AD15=0,0,IF(OR(AD3=0,AD14-AD17&gt;$F$84),0,IF(AD15&gt;=AD14,IF(AD3&lt;69,$D$84,$D$85),0)))</f>
        <v>0</v>
      </c>
      <c r="AF34" s="39" t="n">
        <f aca="false">IF(AE15=0,0,IF(OR(AE3=0,AE14-AE17&gt;$F$84),0,IF(AE15&gt;=AE14,IF(AE3&lt;69,$D$84,$D$85),0)))</f>
        <v>0</v>
      </c>
      <c r="AG34" s="39" t="n">
        <f aca="false">IF(AF15=0,0,IF(OR(AF3=0,AF14-AF17&gt;$F$84),0,IF(AF15&gt;=AF14,IF(AF3&lt;69,$D$84,$D$85),0)))</f>
        <v>0</v>
      </c>
      <c r="AH34" s="39" t="n">
        <f aca="false">IF(AG15=0,0,IF(OR(AG3=0,AG14-AG17&gt;$F$84),0,IF(AG15&gt;=AG14,IF(AG3&lt;69,$D$84,$D$85),0)))</f>
        <v>0</v>
      </c>
      <c r="AI34" s="39" t="n">
        <f aca="false">IF(AH15=0,0,IF(OR(AH3=0,AH14-AH17&gt;$F$84),0,IF(AH15&gt;=AH14,IF(AH3&lt;69,$D$84,$D$85),0)))</f>
        <v>0</v>
      </c>
      <c r="AJ34" s="39" t="n">
        <f aca="false">IF(AI15=0,0,IF(OR(AI3=0,AI14-AI17&gt;$F$84),0,IF(AI15&gt;=AI14,IF(AI3&lt;69,$D$84,$D$85),0)))</f>
        <v>0</v>
      </c>
      <c r="AK34" s="39" t="n">
        <f aca="false">IF(AJ15=0,0,IF(OR(AJ3=0,AJ14-AJ17&gt;$F$84),0,IF(AJ15&gt;=AJ14,IF(AJ3&lt;69,$D$84,$D$85),0)))</f>
        <v>0</v>
      </c>
      <c r="AL34" s="39" t="n">
        <f aca="false">IF(AK15=0,0,IF(OR(AK3=0,AK14-AK17&gt;$F$84),0,IF(AK15&gt;=AK14,IF(AK3&lt;69,$D$84,$D$85),0)))</f>
        <v>0</v>
      </c>
      <c r="AM34" s="39" t="n">
        <f aca="false">IF(AL15=0,0,IF(OR(AL3=0,AL14-AL17&gt;$F$84),0,IF(AL15&gt;=AL14,IF(AL3&lt;69,$D$84,$D$85),0)))</f>
        <v>0</v>
      </c>
      <c r="AN34" s="39" t="n">
        <f aca="false">IF(AM15=0,0,IF(OR(AM3=0,AM14-AM17&gt;$F$84),0,IF(AM15&gt;=AM14,IF(AM3&lt;69,$D$84,$D$85),0)))</f>
        <v>0</v>
      </c>
      <c r="AO34" s="39" t="n">
        <f aca="false">IF(AN15=0,0,IF(OR(AN3=0,AN14-AN17&gt;$F$84),0,IF(AN15&gt;=AN14,IF(AN3&lt;69,$D$84,$D$85),0)))</f>
        <v>0</v>
      </c>
      <c r="AP34" s="39" t="n">
        <f aca="false">IF(AO15=0,0,IF(OR(AO3=0,AO14-AO17&gt;$F$84),0,IF(AO15&gt;=AO14,IF(AO3&lt;69,$D$84,$D$85),0)))</f>
        <v>0</v>
      </c>
      <c r="AQ34" s="39" t="n">
        <f aca="false">IF(AP15=0,0,IF(OR(AP3=0,AP14-AP17&gt;$F$84),0,IF(AP15&gt;=AP14,IF(AP3&lt;69,$D$84,$D$85),0)))</f>
        <v>0</v>
      </c>
      <c r="AR34" s="39" t="n">
        <f aca="false">IF(AQ15=0,0,IF(OR(AQ3=0,AQ14-AQ17&gt;$F$84),0,IF(AQ15&gt;=AQ14,IF(AQ3&lt;69,$D$84,$D$85),0)))</f>
        <v>0</v>
      </c>
      <c r="AS34" s="39" t="n">
        <f aca="false">IF(AR15=0,0,IF(OR(AR3=0,AR14-AR17&gt;$F$84),0,IF(AR15&gt;=AR14,IF(AR3&lt;69,$D$84,$D$85),0)))</f>
        <v>0</v>
      </c>
    </row>
    <row r="35" customFormat="false" ht="17" hidden="false" customHeight="true" outlineLevel="0" collapsed="false">
      <c r="A35" s="123" t="s">
        <v>154</v>
      </c>
      <c r="B35" s="39" t="s">
        <v>28</v>
      </c>
      <c r="C35" s="23"/>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row>
    <row r="36" customFormat="false" ht="17" hidden="false" customHeight="false" outlineLevel="0" collapsed="false">
      <c r="A36" s="123"/>
      <c r="B36" s="39" t="s">
        <v>30</v>
      </c>
      <c r="C36" s="23"/>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row>
    <row r="37" customFormat="false" ht="17" hidden="false" customHeight="true" outlineLevel="0" collapsed="false">
      <c r="A37" s="122" t="s">
        <v>155</v>
      </c>
      <c r="B37" s="39" t="s">
        <v>28</v>
      </c>
      <c r="C37" s="39"/>
      <c r="D37" s="39" t="n">
        <f aca="false">IF(C14=0,0,IF(C15=0,SUM(C17:C18,C23:C25,D33:D36),IF(C14&gt;C15,SUM(C17,C23:C25,D33,D35:D36),C17))+$D$82)</f>
        <v>0</v>
      </c>
      <c r="E37" s="39" t="n">
        <f aca="false">IF(D14=0,0,IF(D15=0,SUM(D17:D18,D23:D25,E33:E36),IF(D14&gt;D15,SUM(D17,D23:D25,E33,E35:E36),D17))+$D$82)</f>
        <v>0</v>
      </c>
      <c r="F37" s="39" t="n">
        <f aca="false">IF(E14=0,0,IF(E15=0,SUM(E17:E18,E23:E25,F33:F36),IF(E14&gt;E15,SUM(E17,E23:E25,F33,F35:F36),E17))+$D$82)</f>
        <v>0</v>
      </c>
      <c r="G37" s="39" t="n">
        <f aca="false">IF(F14=0,0,IF(F15=0,SUM(F17:F18,F23:F25,G33:G36),IF(F14&gt;F15,SUM(F17,F23:F25,G33,G35:G36),F17))+$D$82)</f>
        <v>0</v>
      </c>
      <c r="H37" s="39" t="n">
        <f aca="false">IF(G14=0,0,IF(G15=0,SUM(G17:G18,G23:G25,H33:H36),IF(G14&gt;G15,SUM(G17,G23:G25,H33,H35:H36),G17))+$D$82)</f>
        <v>0</v>
      </c>
      <c r="I37" s="39" t="n">
        <f aca="false">IF(H14=0,0,IF(H15=0,SUM(H17:H18,H23:H25,I33:I36),IF(H14&gt;H15,SUM(H17,H23:H25,I33,I35:I36),H17))+$D$82)</f>
        <v>0</v>
      </c>
      <c r="J37" s="39" t="n">
        <f aca="false">IF(I14=0,0,IF(I15=0,SUM(I17:I18,I23:I25,J33:J36),IF(I14&gt;I15,SUM(I17,I23:I25,J33,J35:J36),I17))+$D$82)</f>
        <v>0</v>
      </c>
      <c r="K37" s="39" t="n">
        <f aca="false">IF(J14=0,0,IF(J15=0,SUM(J17:J18,J23:J25,K33:K36),IF(J14&gt;J15,SUM(J17,J23:J25,K33,K35:K36),J17))+$D$82)</f>
        <v>0</v>
      </c>
      <c r="L37" s="39" t="n">
        <f aca="false">IF(K14=0,0,IF(K15=0,SUM(K17:K18,K23:K25,L33:L36),IF(K14&gt;K15,SUM(K17,K23:K25,L33,L35:L36),K17))+$D$82)</f>
        <v>0</v>
      </c>
      <c r="M37" s="39" t="n">
        <f aca="false">IF(L14=0,0,IF(L15=0,SUM(L17:L18,L23:L25,M33:M36),IF(L14&gt;L15,SUM(L17,L23:L25,M33,M35:M36),L17))+$D$82)</f>
        <v>0</v>
      </c>
      <c r="N37" s="39" t="n">
        <f aca="false">IF(M14=0,0,IF(M15=0,SUM(M17:M18,M23:M25,N33:N36),IF(M14&gt;M15,SUM(M17,M23:M25,N33,N35:N36),M17))+$D$82)</f>
        <v>0</v>
      </c>
      <c r="O37" s="39" t="n">
        <f aca="false">IF(N14=0,0,IF(N15=0,SUM(N17:N18,N23:N25,O33:O36),IF(N14&gt;N15,SUM(N17,N23:N25,O33,O35:O36),N17))+$D$82)</f>
        <v>0</v>
      </c>
      <c r="P37" s="39" t="n">
        <f aca="false">IF(O14=0,0,IF(O15=0,SUM(O17:O18,O23:O25,P33:P36),IF(O14&gt;O15,SUM(O17,O23:O25,P33,P35:P36),O17))+$D$82)</f>
        <v>0</v>
      </c>
      <c r="Q37" s="39" t="n">
        <f aca="false">IF(P14=0,0,IF(P15=0,SUM(P17:P18,P23:P25,Q33:Q36),IF(P14&gt;P15,SUM(P17,P23:P25,Q33,Q35:Q36),P17))+$D$82)</f>
        <v>0</v>
      </c>
      <c r="R37" s="39" t="n">
        <f aca="false">IF(Q14=0,0,IF(Q15=0,SUM(Q17:Q18,Q23:Q25,R33:R36),IF(Q14&gt;Q15,SUM(Q17,Q23:Q25,R33,R35:R36),Q17))+$D$82)</f>
        <v>0</v>
      </c>
      <c r="S37" s="39" t="n">
        <f aca="false">IF(R14=0,0,IF(R15=0,SUM(R17:R18,R23:R25,S33:S36),IF(R14&gt;R15,SUM(R17,R23:R25,S33,S35:S36),R17))+$D$82)</f>
        <v>0</v>
      </c>
      <c r="T37" s="39" t="n">
        <f aca="false">IF(S14=0,0,IF(S15=0,SUM(S17:S18,S23:S25,T33:T36),IF(S14&gt;S15,SUM(S17,S23:S25,T33,T35:T36),S17))+$D$82)</f>
        <v>0</v>
      </c>
      <c r="U37" s="39" t="n">
        <f aca="false">IF(T14=0,0,IF(T15=0,SUM(T17:T18,T23:T25,U33:U36),IF(T14&gt;T15,SUM(T17,T23:T25,U33,U35:U36),T17))+$D$82)</f>
        <v>0</v>
      </c>
      <c r="V37" s="39" t="n">
        <f aca="false">IF(U14=0,0,IF(U15=0,SUM(U17:U18,U23:U25,V33:V36),IF(U14&gt;U15,SUM(U17,U23:U25,V33,V35:V36),U17))+$D$82)</f>
        <v>0</v>
      </c>
      <c r="W37" s="39" t="n">
        <f aca="false">IF(V14=0,0,IF(V15=0,SUM(V17:V18,V23:V25,W33:W36),IF(V14&gt;V15,SUM(V17,V23:V25,W33,W35:W36),V17))+$D$82)</f>
        <v>0</v>
      </c>
      <c r="X37" s="39" t="n">
        <f aca="false">IF(W14=0,0,IF(W15=0,SUM(W17:W18,W23:W25,X33:X36),IF(W14&gt;W15,SUM(W17,W23:W25,X33,X35:X36),W17))+$D$82)</f>
        <v>0</v>
      </c>
      <c r="Y37" s="39" t="n">
        <f aca="false">IF(X14=0,0,IF(X15=0,SUM(X17:X18,X23:X25,Y33:Y36),IF(X14&gt;X15,SUM(X17,X23:X25,Y33,Y35:Y36),X17))+$D$82)</f>
        <v>0</v>
      </c>
      <c r="Z37" s="39" t="n">
        <f aca="false">IF(Y14=0,0,IF(Y15=0,SUM(Y17:Y18,Y23:Y25,Z33:Z36),IF(Y14&gt;Y15,SUM(Y17,Y23:Y25,Z33,Z35:Z36),Y17))+$D$82)</f>
        <v>0</v>
      </c>
      <c r="AA37" s="39" t="n">
        <f aca="false">IF(Z14=0,0,IF(Z15=0,SUM(Z17:Z18,Z23:Z25,AA33:AA36),IF(Z14&gt;Z15,SUM(Z17,Z23:Z25,AA33,AA35:AA36),Z17))+$D$82)</f>
        <v>0</v>
      </c>
      <c r="AB37" s="39" t="n">
        <f aca="false">IF(AA14=0,0,IF(AA15=0,SUM(AA17:AA18,AA23:AA25,AB33:AB36),IF(AA14&gt;AA15,SUM(AA17,AA23:AA25,AB33,AB35:AB36),AA17))+$D$82)</f>
        <v>0</v>
      </c>
      <c r="AC37" s="39" t="n">
        <f aca="false">IF(AB14=0,0,IF(AB15=0,SUM(AB17:AB18,AB23:AB25,AC33:AC36),IF(AB14&gt;AB15,SUM(AB17,AB23:AB25,AC33,AC35:AC36),AB17))+$D$82)</f>
        <v>0</v>
      </c>
      <c r="AD37" s="39" t="n">
        <f aca="false">IF(AC14=0,0,IF(AC15=0,SUM(AC17:AC18,AC23:AC25,AD33:AD36),IF(AC14&gt;AC15,SUM(AC17,AC23:AC25,AD33,AD35:AD36),AC17))+$D$82)</f>
        <v>0</v>
      </c>
      <c r="AE37" s="39" t="n">
        <f aca="false">IF(AD14=0,0,IF(AD15=0,SUM(AD17:AD18,AD23:AD25,AE33:AE36),IF(AD14&gt;AD15,SUM(AD17,AD23:AD25,AE33,AE35:AE36),AD17))+$D$82)</f>
        <v>0</v>
      </c>
      <c r="AF37" s="39" t="n">
        <f aca="false">IF(AE14=0,0,IF(AE15=0,SUM(AE17:AE18,AE23:AE25,AF33:AF36),IF(AE14&gt;AE15,SUM(AE17,AE23:AE25,AF33,AF35:AF36),AE17))+$D$82)</f>
        <v>0</v>
      </c>
      <c r="AG37" s="39" t="n">
        <f aca="false">IF(AF14=0,0,IF(AF15=0,SUM(AF17:AF18,AF23:AF25,AG33:AG36),IF(AF14&gt;AF15,SUM(AF17,AF23:AF25,AG33,AG35:AG36),AF17))+$D$82)</f>
        <v>0</v>
      </c>
      <c r="AH37" s="39" t="n">
        <f aca="false">IF(AG14=0,0,IF(AG15=0,SUM(AG17:AG18,AG23:AG25,AH33:AH36),IF(AG14&gt;AG15,SUM(AG17,AG23:AG25,AH33,AH35:AH36),AG17))+$D$82)</f>
        <v>0</v>
      </c>
      <c r="AI37" s="39" t="n">
        <f aca="false">IF(AH14=0,0,IF(AH15=0,SUM(AH17:AH18,AH23:AH25,AI33:AI36),IF(AH14&gt;AH15,SUM(AH17,AH23:AH25,AI33,AI35:AI36),AH17))+$D$82)</f>
        <v>0</v>
      </c>
      <c r="AJ37" s="39" t="n">
        <f aca="false">IF(AI14=0,0,IF(AI15=0,SUM(AI17:AI18,AI23:AI25,AJ33:AJ36),IF(AI14&gt;AI15,SUM(AI17,AI23:AI25,AJ33,AJ35:AJ36),AI17))+$D$82)</f>
        <v>0</v>
      </c>
      <c r="AK37" s="39" t="n">
        <f aca="false">IF(AJ14=0,0,IF(AJ15=0,SUM(AJ17:AJ18,AJ23:AJ25,AK33:AK36),IF(AJ14&gt;AJ15,SUM(AJ17,AJ23:AJ25,AK33,AK35:AK36),AJ17))+$D$82)</f>
        <v>0</v>
      </c>
      <c r="AL37" s="39" t="n">
        <f aca="false">IF(AK14=0,0,IF(AK15=0,SUM(AK17:AK18,AK23:AK25,AL33:AL36),IF(AK14&gt;AK15,SUM(AK17,AK23:AK25,AL33,AL35:AL36),AK17))+$D$82)</f>
        <v>0</v>
      </c>
      <c r="AM37" s="39" t="n">
        <f aca="false">IF(AL14=0,0,IF(AL15=0,SUM(AL17:AL18,AL23:AL25,AM33:AM36),IF(AL14&gt;AL15,SUM(AL17,AL23:AL25,AM33,AM35:AM36),AL17))+$D$82)</f>
        <v>0</v>
      </c>
      <c r="AN37" s="39" t="n">
        <f aca="false">IF(AM14=0,0,IF(AM15=0,SUM(AM17:AM18,AM23:AM25,AN33:AN36),IF(AM14&gt;AM15,SUM(AM17,AM23:AM25,AN33,AN35:AN36),AM17))+$D$82)</f>
        <v>0</v>
      </c>
      <c r="AO37" s="39" t="n">
        <f aca="false">IF(AN14=0,0,IF(AN15=0,SUM(AN17:AN18,AN23:AN25,AO33:AO36),IF(AN14&gt;AN15,SUM(AN17,AN23:AN25,AO33,AO35:AO36),AN17))+$D$82)</f>
        <v>0</v>
      </c>
      <c r="AP37" s="39" t="n">
        <f aca="false">IF(AO14=0,0,IF(AO15=0,SUM(AO17:AO18,AO23:AO25,AP33:AP36),IF(AO14&gt;AO15,SUM(AO17,AO23:AO25,AP33,AP35:AP36),AO17))+$D$82)</f>
        <v>0</v>
      </c>
      <c r="AQ37" s="39" t="n">
        <f aca="false">IF(AP14=0,0,IF(AP15=0,SUM(AP17:AP18,AP23:AP25,AQ33:AQ36),IF(AP14&gt;AP15,SUM(AP17,AP23:AP25,AQ33,AQ35:AQ36),AP17))+$D$82)</f>
        <v>0</v>
      </c>
      <c r="AR37" s="39" t="n">
        <f aca="false">IF(AQ14=0,0,IF(AQ15=0,SUM(AQ17:AQ18,AQ23:AQ25,AR33:AR36),IF(AQ14&gt;AQ15,SUM(AQ17,AQ23:AQ25,AR33,AR35:AR36),AQ17))+$D$82)</f>
        <v>0</v>
      </c>
      <c r="AS37" s="39" t="n">
        <f aca="false">IF(AR14=0,0,IF(AR15=0,SUM(AR17:AR18,AR23:AR25,AS33:AS36),IF(AR14&gt;AR15,SUM(AR17,AR23:AR25,AS33,AS35:AS36),AR17))+$D$82)</f>
        <v>0</v>
      </c>
    </row>
    <row r="38" customFormat="false" ht="17" hidden="false" customHeight="false" outlineLevel="0" collapsed="false">
      <c r="A38" s="122"/>
      <c r="B38" s="39" t="s">
        <v>30</v>
      </c>
      <c r="C38" s="39"/>
      <c r="D38" s="39" t="n">
        <f aca="false">IF(C15=0,0,IF(C14=0,SUM(C17:C18,C23:C25,D33:D36),IF(C15&gt;C14,SUM(C18,C23:C25,D34,D35:D36),C18))+$D$82)</f>
        <v>0</v>
      </c>
      <c r="E38" s="39" t="n">
        <f aca="false">IF(D15=0,0,IF(D14=0,SUM(D17:D18,D23:D25,E33:E36),IF(D15&gt;D14,SUM(D18,D23:D25,E34,E35:E36),D18))+$D$82)</f>
        <v>0</v>
      </c>
      <c r="F38" s="39" t="n">
        <f aca="false">IF(E15=0,0,IF(E14=0,SUM(E17:E18,E23:E25,F33:F36),IF(E15&gt;E14,SUM(E18,E23:E25,F34,F35:F36),E18))+$D$82)</f>
        <v>0</v>
      </c>
      <c r="G38" s="39" t="n">
        <f aca="false">IF(F15=0,0,IF(F14=0,SUM(F17:F18,F23:F25,G33:G36),IF(F15&gt;F14,SUM(F18,F23:F25,G34,G35:G36),F18))+$D$82)</f>
        <v>0</v>
      </c>
      <c r="H38" s="39" t="n">
        <f aca="false">IF(G15=0,0,IF(G14=0,SUM(G17:G18,G23:G25,H33:H36),IF(G15&gt;G14,SUM(G18,G23:G25,H34,H35:H36),G18))+$D$82)</f>
        <v>0</v>
      </c>
      <c r="I38" s="39" t="n">
        <f aca="false">IF(H15=0,0,IF(H14=0,SUM(H17:H18,H23:H25,I33:I36),IF(H15&gt;H14,SUM(H18,H23:H25,I34,I35:I36),H18))+$D$82)</f>
        <v>0</v>
      </c>
      <c r="J38" s="39" t="n">
        <f aca="false">IF(I15=0,0,IF(I14=0,SUM(I17:I18,I23:I25,J33:J36),IF(I15&gt;I14,SUM(I18,I23:I25,J34,J35:J36),I18))+$D$82)</f>
        <v>0</v>
      </c>
      <c r="K38" s="39" t="n">
        <f aca="false">IF(J15=0,0,IF(J14=0,SUM(J17:J18,J23:J25,K33:K36),IF(J15&gt;J14,SUM(J18,J23:J25,K34,K35:K36),J18))+$D$82)</f>
        <v>0</v>
      </c>
      <c r="L38" s="39" t="n">
        <f aca="false">IF(K15=0,0,IF(K14=0,SUM(K17:K18,K23:K25,L33:L36),IF(K15&gt;K14,SUM(K18,K23:K25,L34,L35:L36),K18))+$D$82)</f>
        <v>0</v>
      </c>
      <c r="M38" s="39" t="n">
        <f aca="false">IF(L15=0,0,IF(L14=0,SUM(L17:L18,L23:L25,M33:M36),IF(L15&gt;L14,SUM(L18,L23:L25,M34,M35:M36),L18))+$D$82)</f>
        <v>0</v>
      </c>
      <c r="N38" s="39" t="n">
        <f aca="false">IF(M15=0,0,IF(M14=0,SUM(M17:M18,M23:M25,N33:N36),IF(M15&gt;M14,SUM(M18,M23:M25,N34,N35:N36),M18))+$D$82)</f>
        <v>0</v>
      </c>
      <c r="O38" s="39" t="n">
        <f aca="false">IF(N15=0,0,IF(N14=0,SUM(N17:N18,N23:N25,O33:O36),IF(N15&gt;N14,SUM(N18,N23:N25,O34,O35:O36),N18))+$D$82)</f>
        <v>0</v>
      </c>
      <c r="P38" s="39" t="n">
        <f aca="false">IF(O15=0,0,IF(O14=0,SUM(O17:O18,O23:O25,P33:P36),IF(O15&gt;O14,SUM(O18,O23:O25,P34,P35:P36),O18))+$D$82)</f>
        <v>0</v>
      </c>
      <c r="Q38" s="39" t="n">
        <f aca="false">IF(P15=0,0,IF(P14=0,SUM(P17:P18,P23:P25,Q33:Q36),IF(P15&gt;P14,SUM(P18,P23:P25,Q34,Q35:Q36),P18))+$D$82)</f>
        <v>0</v>
      </c>
      <c r="R38" s="39" t="n">
        <f aca="false">IF(Q15=0,0,IF(Q14=0,SUM(Q17:Q18,Q23:Q25,R33:R36),IF(Q15&gt;Q14,SUM(Q18,Q23:Q25,R34,R35:R36),Q18))+$D$82)</f>
        <v>0</v>
      </c>
      <c r="S38" s="39" t="n">
        <f aca="false">IF(R15=0,0,IF(R14=0,SUM(R17:R18,R23:R25,S33:S36),IF(R15&gt;R14,SUM(R18,R23:R25,S34,S35:S36),R18))+$D$82)</f>
        <v>0</v>
      </c>
      <c r="T38" s="39" t="n">
        <f aca="false">IF(S15=0,0,IF(S14=0,SUM(S17:S18,S23:S25,T33:T36),IF(S15&gt;S14,SUM(S18,S23:S25,T34,T35:T36),S18))+$D$82)</f>
        <v>0</v>
      </c>
      <c r="U38" s="39" t="n">
        <f aca="false">IF(T15=0,0,IF(T14=0,SUM(T17:T18,T23:T25,U33:U36),IF(T15&gt;T14,SUM(T18,T23:T25,U34,U35:U36),T18))+$D$82)</f>
        <v>0</v>
      </c>
      <c r="V38" s="39" t="n">
        <f aca="false">IF(U15=0,0,IF(U14=0,SUM(U17:U18,U23:U25,V33:V36),IF(U15&gt;U14,SUM(U18,U23:U25,V34,V35:V36),U18))+$D$82)</f>
        <v>0</v>
      </c>
      <c r="W38" s="39" t="n">
        <f aca="false">IF(V15=0,0,IF(V14=0,SUM(V17:V18,V23:V25,W33:W36),IF(V15&gt;V14,SUM(V18,V23:V25,W34,W35:W36),V18))+$D$82)</f>
        <v>0</v>
      </c>
      <c r="X38" s="39" t="n">
        <f aca="false">IF(W15=0,0,IF(W14=0,SUM(W17:W18,W23:W25,X33:X36),IF(W15&gt;W14,SUM(W18,W23:W25,X34,X35:X36),W18))+$D$82)</f>
        <v>0</v>
      </c>
      <c r="Y38" s="39" t="n">
        <f aca="false">IF(X15=0,0,IF(X14=0,SUM(X17:X18,X23:X25,Y33:Y36),IF(X15&gt;X14,SUM(X18,X23:X25,Y34,Y35:Y36),X18))+$D$82)</f>
        <v>0</v>
      </c>
      <c r="Z38" s="39" t="n">
        <f aca="false">IF(Y15=0,0,IF(Y14=0,SUM(Y17:Y18,Y23:Y25,Z33:Z36),IF(Y15&gt;Y14,SUM(Y18,Y23:Y25,Z34,Z35:Z36),Y18))+$D$82)</f>
        <v>0</v>
      </c>
      <c r="AA38" s="39" t="n">
        <f aca="false">IF(Z15=0,0,IF(Z14=0,SUM(Z17:Z18,Z23:Z25,AA33:AA36),IF(Z15&gt;Z14,SUM(Z18,Z23:Z25,AA34,AA35:AA36),Z18))+$D$82)</f>
        <v>0</v>
      </c>
      <c r="AB38" s="39" t="n">
        <f aca="false">IF(AA15=0,0,IF(AA14=0,SUM(AA17:AA18,AA23:AA25,AB33:AB36),IF(AA15&gt;AA14,SUM(AA18,AA23:AA25,AB34,AB35:AB36),AA18))+$D$82)</f>
        <v>0</v>
      </c>
      <c r="AC38" s="39" t="n">
        <f aca="false">IF(AB15=0,0,IF(AB14=0,SUM(AB17:AB18,AB23:AB25,AC33:AC36),IF(AB15&gt;AB14,SUM(AB18,AB23:AB25,AC34,AC35:AC36),AB18))+$D$82)</f>
        <v>0</v>
      </c>
      <c r="AD38" s="39" t="n">
        <f aca="false">IF(AC15=0,0,IF(AC14=0,SUM(AC17:AC18,AC23:AC25,AD33:AD36),IF(AC15&gt;AC14,SUM(AC18,AC23:AC25,AD34,AD35:AD36),AC18))+$D$82)</f>
        <v>0</v>
      </c>
      <c r="AE38" s="39" t="n">
        <f aca="false">IF(AD15=0,0,IF(AD14=0,SUM(AD17:AD18,AD23:AD25,AE33:AE36),IF(AD15&gt;AD14,SUM(AD18,AD23:AD25,AE34,AE35:AE36),AD18))+$D$82)</f>
        <v>0</v>
      </c>
      <c r="AF38" s="39" t="n">
        <f aca="false">IF(AE15=0,0,IF(AE14=0,SUM(AE17:AE18,AE23:AE25,AF33:AF36),IF(AE15&gt;AE14,SUM(AE18,AE23:AE25,AF34,AF35:AF36),AE18))+$D$82)</f>
        <v>0</v>
      </c>
      <c r="AG38" s="39" t="n">
        <f aca="false">IF(AF15=0,0,IF(AF14=0,SUM(AF17:AF18,AF23:AF25,AG33:AG36),IF(AF15&gt;AF14,SUM(AF18,AF23:AF25,AG34,AG35:AG36),AF18))+$D$82)</f>
        <v>0</v>
      </c>
      <c r="AH38" s="39" t="n">
        <f aca="false">IF(AG15=0,0,IF(AG14=0,SUM(AG17:AG18,AG23:AG25,AH33:AH36),IF(AG15&gt;AG14,SUM(AG18,AG23:AG25,AH34,AH35:AH36),AG18))+$D$82)</f>
        <v>0</v>
      </c>
      <c r="AI38" s="39" t="n">
        <f aca="false">IF(AH15=0,0,IF(AH14=0,SUM(AH17:AH18,AH23:AH25,AI33:AI36),IF(AH15&gt;AH14,SUM(AH18,AH23:AH25,AI34,AI35:AI36),AH18))+$D$82)</f>
        <v>0</v>
      </c>
      <c r="AJ38" s="39" t="n">
        <f aca="false">IF(AI15=0,0,IF(AI14=0,SUM(AI17:AI18,AI23:AI25,AJ33:AJ36),IF(AI15&gt;AI14,SUM(AI18,AI23:AI25,AJ34,AJ35:AJ36),AI18))+$D$82)</f>
        <v>0</v>
      </c>
      <c r="AK38" s="39" t="n">
        <f aca="false">IF(AJ15=0,0,IF(AJ14=0,SUM(AJ17:AJ18,AJ23:AJ25,AK33:AK36),IF(AJ15&gt;AJ14,SUM(AJ18,AJ23:AJ25,AK34,AK35:AK36),AJ18))+$D$82)</f>
        <v>0</v>
      </c>
      <c r="AL38" s="39" t="n">
        <f aca="false">IF(AK15=0,0,IF(AK14=0,SUM(AK17:AK18,AK23:AK25,AL33:AL36),IF(AK15&gt;AK14,SUM(AK18,AK23:AK25,AL34,AL35:AL36),AK18))+$D$82)</f>
        <v>0</v>
      </c>
      <c r="AM38" s="39" t="n">
        <f aca="false">IF(AL15=0,0,IF(AL14=0,SUM(AL17:AL18,AL23:AL25,AM33:AM36),IF(AL15&gt;AL14,SUM(AL18,AL23:AL25,AM34,AM35:AM36),AL18))+$D$82)</f>
        <v>0</v>
      </c>
      <c r="AN38" s="39" t="n">
        <f aca="false">IF(AM15=0,0,IF(AM14=0,SUM(AM17:AM18,AM23:AM25,AN33:AN36),IF(AM15&gt;AM14,SUM(AM18,AM23:AM25,AN34,AN35:AN36),AM18))+$D$82)</f>
        <v>0</v>
      </c>
      <c r="AO38" s="39" t="n">
        <f aca="false">IF(AN15=0,0,IF(AN14=0,SUM(AN17:AN18,AN23:AN25,AO33:AO36),IF(AN15&gt;AN14,SUM(AN18,AN23:AN25,AO34,AO35:AO36),AN18))+$D$82)</f>
        <v>0</v>
      </c>
      <c r="AP38" s="39" t="n">
        <f aca="false">IF(AO15=0,0,IF(AO14=0,SUM(AO17:AO18,AO23:AO25,AP33:AP36),IF(AO15&gt;AO14,SUM(AO18,AO23:AO25,AP34,AP35:AP36),AO18))+$D$82)</f>
        <v>0</v>
      </c>
      <c r="AQ38" s="39" t="n">
        <f aca="false">IF(AP15=0,0,IF(AP14=0,SUM(AP17:AP18,AP23:AP25,AQ33:AQ36),IF(AP15&gt;AP14,SUM(AP18,AP23:AP25,AQ34,AQ35:AQ36),AP18))+$D$82)</f>
        <v>0</v>
      </c>
      <c r="AR38" s="39" t="n">
        <f aca="false">IF(AQ15=0,0,IF(AQ14=0,SUM(AQ17:AQ18,AQ23:AQ25,AR33:AR36),IF(AQ15&gt;AQ14,SUM(AQ18,AQ23:AQ25,AR34,AR35:AR36),AQ18))+$D$82)</f>
        <v>0</v>
      </c>
      <c r="AS38" s="39" t="n">
        <f aca="false">IF(AR15=0,0,IF(AR14=0,SUM(AR17:AR18,AR23:AR25,AS33:AS36),IF(AR15&gt;AR14,SUM(AR18,AR23:AR25,AS34,AS35:AS36),AR18))+$D$82)</f>
        <v>0</v>
      </c>
    </row>
    <row r="39" customFormat="false" ht="17" hidden="false" customHeight="true" outlineLevel="0" collapsed="false">
      <c r="A39" s="122" t="s">
        <v>156</v>
      </c>
      <c r="B39" s="39" t="s">
        <v>28</v>
      </c>
      <c r="C39" s="23"/>
      <c r="D39" s="23" t="n">
        <f aca="false">ROUNDDOWN(IF(C14-D37&lt;=0,0,C14-D37),-3)</f>
        <v>0</v>
      </c>
      <c r="E39" s="23" t="n">
        <f aca="false">ROUNDDOWN(IF(D14-E37&lt;=0,0,D14-E37),-3)</f>
        <v>0</v>
      </c>
      <c r="F39" s="23" t="n">
        <f aca="false">ROUNDDOWN(IF(E14-F37&lt;=0,0,E14-F37),-3)</f>
        <v>0</v>
      </c>
      <c r="G39" s="23" t="n">
        <f aca="false">ROUNDDOWN(IF(F14-G37&lt;=0,0,F14-G37),-3)</f>
        <v>0</v>
      </c>
      <c r="H39" s="23" t="n">
        <f aca="false">ROUNDDOWN(IF(G14-H37&lt;=0,0,G14-H37),-3)</f>
        <v>0</v>
      </c>
      <c r="I39" s="23" t="n">
        <f aca="false">ROUNDDOWN(IF(H14-I37&lt;=0,0,H14-I37),-3)</f>
        <v>0</v>
      </c>
      <c r="J39" s="23" t="n">
        <f aca="false">ROUNDDOWN(IF(I14-J37&lt;=0,0,I14-J37),-3)</f>
        <v>0</v>
      </c>
      <c r="K39" s="23" t="n">
        <f aca="false">ROUNDDOWN(IF(J14-K37&lt;=0,0,J14-K37),-3)</f>
        <v>0</v>
      </c>
      <c r="L39" s="23" t="n">
        <f aca="false">ROUNDDOWN(IF(K14-L37&lt;=0,0,K14-L37),-3)</f>
        <v>0</v>
      </c>
      <c r="M39" s="23" t="n">
        <f aca="false">ROUNDDOWN(IF(L14-M37&lt;=0,0,L14-M37),-3)</f>
        <v>0</v>
      </c>
      <c r="N39" s="23" t="n">
        <f aca="false">ROUNDDOWN(IF(M14-N37&lt;=0,0,M14-N37),-3)</f>
        <v>0</v>
      </c>
      <c r="O39" s="23" t="n">
        <f aca="false">ROUNDDOWN(IF(N14-O37&lt;=0,0,N14-O37),-3)</f>
        <v>0</v>
      </c>
      <c r="P39" s="23" t="n">
        <f aca="false">ROUNDDOWN(IF(O14-P37&lt;=0,0,O14-P37),-3)</f>
        <v>0</v>
      </c>
      <c r="Q39" s="23" t="n">
        <f aca="false">ROUNDDOWN(IF(P14-Q37&lt;=0,0,P14-Q37),-3)</f>
        <v>0</v>
      </c>
      <c r="R39" s="23" t="n">
        <f aca="false">ROUNDDOWN(IF(Q14-R37&lt;=0,0,Q14-R37),-3)</f>
        <v>0</v>
      </c>
      <c r="S39" s="23" t="n">
        <f aca="false">ROUNDDOWN(IF(R14-S37&lt;=0,0,R14-S37),-3)</f>
        <v>0</v>
      </c>
      <c r="T39" s="23" t="n">
        <f aca="false">ROUNDDOWN(IF(S14-T37&lt;=0,0,S14-T37),-3)</f>
        <v>0</v>
      </c>
      <c r="U39" s="23" t="n">
        <f aca="false">ROUNDDOWN(IF(T14-U37&lt;=0,0,T14-U37),-3)</f>
        <v>0</v>
      </c>
      <c r="V39" s="23" t="n">
        <f aca="false">ROUNDDOWN(IF(U14-V37&lt;=0,0,U14-V37),-3)</f>
        <v>0</v>
      </c>
      <c r="W39" s="23" t="n">
        <f aca="false">ROUNDDOWN(IF(V14-W37&lt;=0,0,V14-W37),-3)</f>
        <v>0</v>
      </c>
      <c r="X39" s="23" t="n">
        <f aca="false">ROUNDDOWN(IF(W14-X37&lt;=0,0,W14-X37),-3)</f>
        <v>0</v>
      </c>
      <c r="Y39" s="23" t="n">
        <f aca="false">ROUNDDOWN(IF(X14-Y37&lt;=0,0,X14-Y37),-3)</f>
        <v>0</v>
      </c>
      <c r="Z39" s="23" t="n">
        <f aca="false">ROUNDDOWN(IF(Y14-Z37&lt;=0,0,Y14-Z37),-3)</f>
        <v>0</v>
      </c>
      <c r="AA39" s="23" t="n">
        <f aca="false">ROUNDDOWN(IF(Z14-AA37&lt;=0,0,Z14-AA37),-3)</f>
        <v>0</v>
      </c>
      <c r="AB39" s="23" t="n">
        <f aca="false">ROUNDDOWN(IF(AA14-AB37&lt;=0,0,AA14-AB37),-3)</f>
        <v>0</v>
      </c>
      <c r="AC39" s="23" t="n">
        <f aca="false">ROUNDDOWN(IF(AB14-AC37&lt;=0,0,AB14-AC37),-3)</f>
        <v>0</v>
      </c>
      <c r="AD39" s="23" t="n">
        <f aca="false">ROUNDDOWN(IF(AC14-AD37&lt;=0,0,AC14-AD37),-3)</f>
        <v>0</v>
      </c>
      <c r="AE39" s="23" t="n">
        <f aca="false">ROUNDDOWN(IF(AD14-AE37&lt;=0,0,AD14-AE37),-3)</f>
        <v>0</v>
      </c>
      <c r="AF39" s="23" t="n">
        <f aca="false">ROUNDDOWN(IF(AE14-AF37&lt;=0,0,AE14-AF37),-3)</f>
        <v>0</v>
      </c>
      <c r="AG39" s="23" t="n">
        <f aca="false">ROUNDDOWN(IF(AF14-AG37&lt;=0,0,AF14-AG37),-3)</f>
        <v>0</v>
      </c>
      <c r="AH39" s="23" t="n">
        <f aca="false">ROUNDDOWN(IF(AG14-AH37&lt;=0,0,AG14-AH37),-3)</f>
        <v>0</v>
      </c>
      <c r="AI39" s="23" t="n">
        <f aca="false">ROUNDDOWN(IF(AH14-AI37&lt;=0,0,AH14-AI37),-3)</f>
        <v>0</v>
      </c>
      <c r="AJ39" s="23" t="n">
        <f aca="false">ROUNDDOWN(IF(AI14-AJ37&lt;=0,0,AI14-AJ37),-3)</f>
        <v>0</v>
      </c>
      <c r="AK39" s="23" t="n">
        <f aca="false">ROUNDDOWN(IF(AJ14-AK37&lt;=0,0,AJ14-AK37),-3)</f>
        <v>0</v>
      </c>
      <c r="AL39" s="23" t="n">
        <f aca="false">ROUNDDOWN(IF(AK14-AL37&lt;=0,0,AK14-AL37),-3)</f>
        <v>0</v>
      </c>
      <c r="AM39" s="23" t="n">
        <f aca="false">ROUNDDOWN(IF(AL14-AM37&lt;=0,0,AL14-AM37),-3)</f>
        <v>0</v>
      </c>
      <c r="AN39" s="23" t="n">
        <f aca="false">ROUNDDOWN(IF(AM14-AN37&lt;=0,0,AM14-AN37),-3)</f>
        <v>0</v>
      </c>
      <c r="AO39" s="23" t="n">
        <f aca="false">ROUNDDOWN(IF(AN14-AO37&lt;=0,0,AN14-AO37),-3)</f>
        <v>0</v>
      </c>
      <c r="AP39" s="23" t="n">
        <f aca="false">ROUNDDOWN(IF(AO14-AP37&lt;=0,0,AO14-AP37),-3)</f>
        <v>0</v>
      </c>
      <c r="AQ39" s="23" t="n">
        <f aca="false">ROUNDDOWN(IF(AP14-AQ37&lt;=0,0,AP14-AQ37),-3)</f>
        <v>0</v>
      </c>
      <c r="AR39" s="23" t="n">
        <f aca="false">ROUNDDOWN(IF(AQ14-AR37&lt;=0,0,AQ14-AR37),-3)</f>
        <v>0</v>
      </c>
      <c r="AS39" s="23" t="n">
        <f aca="false">ROUNDDOWN(IF(AR14-AS37&lt;=0,0,AR14-AS37),-3)</f>
        <v>0</v>
      </c>
    </row>
    <row r="40" customFormat="false" ht="17" hidden="false" customHeight="false" outlineLevel="0" collapsed="false">
      <c r="A40" s="122"/>
      <c r="B40" s="39" t="s">
        <v>30</v>
      </c>
      <c r="C40" s="23"/>
      <c r="D40" s="23" t="n">
        <f aca="false">ROUNDDOWN(IF(C15-D38&lt;=0,0,C15-D38),-3)</f>
        <v>0</v>
      </c>
      <c r="E40" s="23" t="n">
        <f aca="false">ROUNDDOWN(IF(D15-E38&lt;=0,0,D15-E38),-3)</f>
        <v>0</v>
      </c>
      <c r="F40" s="23" t="n">
        <f aca="false">ROUNDDOWN(IF(E15-F38&lt;=0,0,E15-F38),-3)</f>
        <v>0</v>
      </c>
      <c r="G40" s="23" t="n">
        <f aca="false">ROUNDDOWN(IF(F15-G38&lt;=0,0,F15-G38),-3)</f>
        <v>0</v>
      </c>
      <c r="H40" s="23" t="n">
        <f aca="false">ROUNDDOWN(IF(G15-H38&lt;=0,0,G15-H38),-3)</f>
        <v>0</v>
      </c>
      <c r="I40" s="23" t="n">
        <f aca="false">ROUNDDOWN(IF(H15-I38&lt;=0,0,H15-I38),-3)</f>
        <v>0</v>
      </c>
      <c r="J40" s="23" t="n">
        <f aca="false">ROUNDDOWN(IF(I15-J38&lt;=0,0,I15-J38),-3)</f>
        <v>0</v>
      </c>
      <c r="K40" s="23" t="n">
        <f aca="false">ROUNDDOWN(IF(J15-K38&lt;=0,0,J15-K38),-3)</f>
        <v>0</v>
      </c>
      <c r="L40" s="23" t="n">
        <f aca="false">ROUNDDOWN(IF(K15-L38&lt;=0,0,K15-L38),-3)</f>
        <v>0</v>
      </c>
      <c r="M40" s="23" t="n">
        <f aca="false">ROUNDDOWN(IF(L15-M38&lt;=0,0,L15-M38),-3)</f>
        <v>0</v>
      </c>
      <c r="N40" s="23" t="n">
        <f aca="false">ROUNDDOWN(IF(M15-N38&lt;=0,0,M15-N38),-3)</f>
        <v>0</v>
      </c>
      <c r="O40" s="23" t="n">
        <f aca="false">ROUNDDOWN(IF(N15-O38&lt;=0,0,N15-O38),-3)</f>
        <v>0</v>
      </c>
      <c r="P40" s="23" t="n">
        <f aca="false">ROUNDDOWN(IF(O15-P38&lt;=0,0,O15-P38),-3)</f>
        <v>0</v>
      </c>
      <c r="Q40" s="23" t="n">
        <f aca="false">ROUNDDOWN(IF(P15-Q38&lt;=0,0,P15-Q38),-3)</f>
        <v>0</v>
      </c>
      <c r="R40" s="23" t="n">
        <f aca="false">ROUNDDOWN(IF(Q15-R38&lt;=0,0,Q15-R38),-3)</f>
        <v>0</v>
      </c>
      <c r="S40" s="23" t="n">
        <f aca="false">ROUNDDOWN(IF(R15-S38&lt;=0,0,R15-S38),-3)</f>
        <v>0</v>
      </c>
      <c r="T40" s="23" t="n">
        <f aca="false">ROUNDDOWN(IF(S15-T38&lt;=0,0,S15-T38),-3)</f>
        <v>0</v>
      </c>
      <c r="U40" s="23" t="n">
        <f aca="false">ROUNDDOWN(IF(T15-U38&lt;=0,0,T15-U38),-3)</f>
        <v>0</v>
      </c>
      <c r="V40" s="23" t="n">
        <f aca="false">ROUNDDOWN(IF(U15-V38&lt;=0,0,U15-V38),-3)</f>
        <v>0</v>
      </c>
      <c r="W40" s="23" t="n">
        <f aca="false">ROUNDDOWN(IF(V15-W38&lt;=0,0,V15-W38),-3)</f>
        <v>0</v>
      </c>
      <c r="X40" s="23" t="n">
        <f aca="false">ROUNDDOWN(IF(W15-X38&lt;=0,0,W15-X38),-3)</f>
        <v>0</v>
      </c>
      <c r="Y40" s="23" t="n">
        <f aca="false">ROUNDDOWN(IF(X15-Y38&lt;=0,0,X15-Y38),-3)</f>
        <v>0</v>
      </c>
      <c r="Z40" s="23" t="n">
        <f aca="false">ROUNDDOWN(IF(Y15-Z38&lt;=0,0,Y15-Z38),-3)</f>
        <v>0</v>
      </c>
      <c r="AA40" s="23" t="n">
        <f aca="false">ROUNDDOWN(IF(Z15-AA38&lt;=0,0,Z15-AA38),-3)</f>
        <v>0</v>
      </c>
      <c r="AB40" s="23" t="n">
        <f aca="false">ROUNDDOWN(IF(AA15-AB38&lt;=0,0,AA15-AB38),-3)</f>
        <v>0</v>
      </c>
      <c r="AC40" s="23" t="n">
        <f aca="false">ROUNDDOWN(IF(AB15-AC38&lt;=0,0,AB15-AC38),-3)</f>
        <v>0</v>
      </c>
      <c r="AD40" s="23" t="n">
        <f aca="false">ROUNDDOWN(IF(AC15-AD38&lt;=0,0,AC15-AD38),-3)</f>
        <v>0</v>
      </c>
      <c r="AE40" s="23" t="n">
        <f aca="false">ROUNDDOWN(IF(AD15-AE38&lt;=0,0,AD15-AE38),-3)</f>
        <v>0</v>
      </c>
      <c r="AF40" s="23" t="n">
        <f aca="false">ROUNDDOWN(IF(AE15-AF38&lt;=0,0,AE15-AF38),-3)</f>
        <v>0</v>
      </c>
      <c r="AG40" s="23" t="n">
        <f aca="false">ROUNDDOWN(IF(AF15-AG38&lt;=0,0,AF15-AG38),-3)</f>
        <v>0</v>
      </c>
      <c r="AH40" s="23" t="n">
        <f aca="false">ROUNDDOWN(IF(AG15-AH38&lt;=0,0,AG15-AH38),-3)</f>
        <v>0</v>
      </c>
      <c r="AI40" s="23" t="n">
        <f aca="false">ROUNDDOWN(IF(AH15-AI38&lt;=0,0,AH15-AI38),-3)</f>
        <v>0</v>
      </c>
      <c r="AJ40" s="23" t="n">
        <f aca="false">ROUNDDOWN(IF(AI15-AJ38&lt;=0,0,AI15-AJ38),-3)</f>
        <v>0</v>
      </c>
      <c r="AK40" s="23" t="n">
        <f aca="false">ROUNDDOWN(IF(AJ15-AK38&lt;=0,0,AJ15-AK38),-3)</f>
        <v>0</v>
      </c>
      <c r="AL40" s="23" t="n">
        <f aca="false">ROUNDDOWN(IF(AK15-AL38&lt;=0,0,AK15-AL38),-3)</f>
        <v>0</v>
      </c>
      <c r="AM40" s="23" t="n">
        <f aca="false">ROUNDDOWN(IF(AL15-AM38&lt;=0,0,AL15-AM38),-3)</f>
        <v>0</v>
      </c>
      <c r="AN40" s="23" t="n">
        <f aca="false">ROUNDDOWN(IF(AM15-AN38&lt;=0,0,AM15-AN38),-3)</f>
        <v>0</v>
      </c>
      <c r="AO40" s="23" t="n">
        <f aca="false">ROUNDDOWN(IF(AN15-AO38&lt;=0,0,AN15-AO38),-3)</f>
        <v>0</v>
      </c>
      <c r="AP40" s="23" t="n">
        <f aca="false">ROUNDDOWN(IF(AO15-AP38&lt;=0,0,AO15-AP38),-3)</f>
        <v>0</v>
      </c>
      <c r="AQ40" s="23" t="n">
        <f aca="false">ROUNDDOWN(IF(AP15-AQ38&lt;=0,0,AP15-AQ38),-3)</f>
        <v>0</v>
      </c>
      <c r="AR40" s="23" t="n">
        <f aca="false">ROUNDDOWN(IF(AQ15-AR38&lt;=0,0,AQ15-AR38),-3)</f>
        <v>0</v>
      </c>
      <c r="AS40" s="23" t="n">
        <f aca="false">ROUNDDOWN(IF(AR15-AS38&lt;=0,0,AR15-AS38),-3)</f>
        <v>0</v>
      </c>
    </row>
    <row r="41" customFormat="false" ht="17" hidden="false" customHeight="true" outlineLevel="0" collapsed="false">
      <c r="A41" s="122" t="s">
        <v>157</v>
      </c>
      <c r="B41" s="39" t="s">
        <v>28</v>
      </c>
      <c r="C41" s="23"/>
      <c r="D41" s="124" t="n">
        <f aca="false">IF(OR(D39=0,D39&gt;($F$86+1)),0,IF(C4=0,$K$88,IF(C4&lt;69,$K$86,$K$87)))</f>
        <v>0</v>
      </c>
      <c r="E41" s="124" t="n">
        <f aca="false">IF(OR(E39=0,E39&gt;($F$86+1)),0,IF(D4=0,$K$88,IF(D4&lt;69,$K$86,$K$87)))</f>
        <v>0</v>
      </c>
      <c r="F41" s="124" t="n">
        <f aca="false">IF(OR(F39=0,F39&gt;($F$86+1)),0,IF(E4=0,$K$88,IF(E4&lt;69,$K$86,$K$87)))</f>
        <v>0</v>
      </c>
      <c r="G41" s="124" t="n">
        <f aca="false">IF(OR(G39=0,G39&gt;($F$86+1)),0,IF(F4=0,$K$88,IF(F4&lt;69,$K$86,$K$87)))</f>
        <v>0</v>
      </c>
      <c r="H41" s="124" t="n">
        <f aca="false">IF(OR(H39=0,H39&gt;($F$86+1)),0,IF(G4=0,$K$88,IF(G4&lt;69,$K$86,$K$87)))</f>
        <v>0</v>
      </c>
      <c r="I41" s="124" t="n">
        <f aca="false">IF(OR(I39=0,I39&gt;($F$86+1)),0,IF(H4=0,$K$88,IF(H4&lt;69,$K$86,$K$87)))</f>
        <v>0</v>
      </c>
      <c r="J41" s="124" t="n">
        <f aca="false">IF(OR(J39=0,J39&gt;($F$86+1)),0,IF(I4=0,$K$88,IF(I4&lt;69,$K$86,$K$87)))</f>
        <v>0</v>
      </c>
      <c r="K41" s="124" t="n">
        <f aca="false">IF(OR(K39=0,K39&gt;($F$86+1)),0,IF(J4=0,$K$88,IF(J4&lt;69,$K$86,$K$87)))</f>
        <v>0</v>
      </c>
      <c r="L41" s="124" t="n">
        <f aca="false">IF(OR(L39=0,L39&gt;($F$86+1)),0,IF(K4=0,$K$88,IF(K4&lt;69,$K$86,$K$87)))</f>
        <v>0</v>
      </c>
      <c r="M41" s="124" t="n">
        <f aca="false">IF(OR(M39=0,M39&gt;($F$86+1)),0,IF(L4=0,$K$88,IF(L4&lt;69,$K$86,$K$87)))</f>
        <v>0</v>
      </c>
      <c r="N41" s="124" t="n">
        <f aca="false">IF(OR(N39=0,N39&gt;($F$86+1)),0,IF(M4=0,$K$88,IF(M4&lt;69,$K$86,$K$87)))</f>
        <v>0</v>
      </c>
      <c r="O41" s="124" t="n">
        <f aca="false">IF(OR(O39=0,O39&gt;($F$86+1)),0,IF(N4=0,$K$88,IF(N4&lt;69,$K$86,$K$87)))</f>
        <v>0</v>
      </c>
      <c r="P41" s="124" t="n">
        <f aca="false">IF(OR(P39=0,P39&gt;($F$86+1)),0,IF(O4=0,$K$88,IF(O4&lt;69,$K$86,$K$87)))</f>
        <v>0</v>
      </c>
      <c r="Q41" s="124" t="n">
        <f aca="false">IF(OR(Q39=0,Q39&gt;($F$86+1)),0,IF(P4=0,$K$88,IF(P4&lt;69,$K$86,$K$87)))</f>
        <v>0</v>
      </c>
      <c r="R41" s="124" t="n">
        <f aca="false">IF(OR(R39=0,R39&gt;($F$86+1)),0,IF(Q4=0,$K$88,IF(Q4&lt;69,$K$86,$K$87)))</f>
        <v>0</v>
      </c>
      <c r="S41" s="124" t="n">
        <f aca="false">IF(OR(S39=0,S39&gt;($F$86+1)),0,IF(R4=0,$K$88,IF(R4&lt;69,$K$86,$K$87)))</f>
        <v>0</v>
      </c>
      <c r="T41" s="124" t="n">
        <f aca="false">IF(OR(T39=0,T39&gt;($F$86+1)),0,IF(S4=0,$K$88,IF(S4&lt;69,$K$86,$K$87)))</f>
        <v>0</v>
      </c>
      <c r="U41" s="124" t="n">
        <f aca="false">IF(OR(U39=0,U39&gt;($F$86+1)),0,IF(T4=0,$K$88,IF(T4&lt;69,$K$86,$K$87)))</f>
        <v>0</v>
      </c>
      <c r="V41" s="124" t="n">
        <f aca="false">IF(OR(V39=0,V39&gt;($F$86+1)),0,IF(U4=0,$K$88,IF(U4&lt;69,$K$86,$K$87)))</f>
        <v>0</v>
      </c>
      <c r="W41" s="124" t="n">
        <f aca="false">IF(OR(W39=0,W39&gt;($F$86+1)),0,IF(V4=0,$K$88,IF(V4&lt;69,$K$86,$K$87)))</f>
        <v>0</v>
      </c>
      <c r="X41" s="124" t="n">
        <f aca="false">IF(OR(X39=0,X39&gt;($F$86+1)),0,IF(W4=0,$K$88,IF(W4&lt;69,$K$86,$K$87)))</f>
        <v>0</v>
      </c>
      <c r="Y41" s="124" t="n">
        <f aca="false">IF(OR(Y39=0,Y39&gt;($F$86+1)),0,IF(X4=0,$K$88,IF(X4&lt;69,$K$86,$K$87)))</f>
        <v>0</v>
      </c>
      <c r="Z41" s="124" t="n">
        <f aca="false">IF(OR(Z39=0,Z39&gt;($F$86+1)),0,IF(Y4=0,$K$88,IF(Y4&lt;69,$K$86,$K$87)))</f>
        <v>0</v>
      </c>
      <c r="AA41" s="124" t="n">
        <f aca="false">IF(OR(AA39=0,AA39&gt;($F$86+1)),0,IF(Z4=0,$K$88,IF(Z4&lt;69,$K$86,$K$87)))</f>
        <v>0</v>
      </c>
      <c r="AB41" s="124" t="n">
        <f aca="false">IF(OR(AB39=0,AB39&gt;($F$86+1)),0,IF(AA4=0,$K$88,IF(AA4&lt;69,$K$86,$K$87)))</f>
        <v>0</v>
      </c>
      <c r="AC41" s="124" t="n">
        <f aca="false">IF(OR(AC39=0,AC39&gt;($F$86+1)),0,IF(AB4=0,$K$88,IF(AB4&lt;69,$K$86,$K$87)))</f>
        <v>0</v>
      </c>
      <c r="AD41" s="124" t="n">
        <f aca="false">IF(OR(AD39=0,AD39&gt;($F$86+1)),0,IF(AC4=0,$K$88,IF(AC4&lt;69,$K$86,$K$87)))</f>
        <v>0</v>
      </c>
      <c r="AE41" s="124" t="n">
        <f aca="false">IF(OR(AE39=0,AE39&gt;($F$86+1)),0,IF(AD4=0,$K$88,IF(AD4&lt;69,$K$86,$K$87)))</f>
        <v>0</v>
      </c>
      <c r="AF41" s="124" t="n">
        <f aca="false">IF(OR(AF39=0,AF39&gt;($F$86+1)),0,IF(AE4=0,$K$88,IF(AE4&lt;69,$K$86,$K$87)))</f>
        <v>0</v>
      </c>
      <c r="AG41" s="124" t="n">
        <f aca="false">IF(OR(AG39=0,AG39&gt;($F$86+1)),0,IF(AF4=0,$K$88,IF(AF4&lt;69,$K$86,$K$87)))</f>
        <v>0</v>
      </c>
      <c r="AH41" s="124" t="n">
        <f aca="false">IF(OR(AH39=0,AH39&gt;($F$86+1)),0,IF(AG4=0,$K$88,IF(AG4&lt;69,$K$86,$K$87)))</f>
        <v>0</v>
      </c>
      <c r="AI41" s="124" t="n">
        <f aca="false">IF(OR(AI39=0,AI39&gt;($F$86+1)),0,IF(AH4=0,$K$88,IF(AH4&lt;69,$K$86,$K$87)))</f>
        <v>0</v>
      </c>
      <c r="AJ41" s="124" t="n">
        <f aca="false">IF(OR(AJ39=0,AJ39&gt;($F$86+1)),0,IF(AI4=0,$K$88,IF(AI4&lt;69,$K$86,$K$87)))</f>
        <v>0</v>
      </c>
      <c r="AK41" s="124" t="n">
        <f aca="false">IF(OR(AK39=0,AK39&gt;($F$86+1)),0,IF(AJ4=0,$K$88,IF(AJ4&lt;69,$K$86,$K$87)))</f>
        <v>0</v>
      </c>
      <c r="AL41" s="124" t="n">
        <f aca="false">IF(OR(AL39=0,AL39&gt;($F$86+1)),0,IF(AK4=0,$K$88,IF(AK4&lt;69,$K$86,$K$87)))</f>
        <v>0</v>
      </c>
      <c r="AM41" s="124" t="n">
        <f aca="false">IF(OR(AM39=0,AM39&gt;($F$86+1)),0,IF(AL4=0,$K$88,IF(AL4&lt;69,$K$86,$K$87)))</f>
        <v>0</v>
      </c>
      <c r="AN41" s="124" t="n">
        <f aca="false">IF(OR(AN39=0,AN39&gt;($F$86+1)),0,IF(AM4=0,$K$88,IF(AM4&lt;69,$K$86,$K$87)))</f>
        <v>0</v>
      </c>
      <c r="AO41" s="124" t="n">
        <f aca="false">IF(OR(AO39=0,AO39&gt;($F$86+1)),0,IF(AN4=0,$K$88,IF(AN4&lt;69,$K$86,$K$87)))</f>
        <v>0</v>
      </c>
      <c r="AP41" s="124" t="n">
        <f aca="false">IF(OR(AP39=0,AP39&gt;($F$86+1)),0,IF(AO4=0,$K$88,IF(AO4&lt;69,$K$86,$K$87)))</f>
        <v>0</v>
      </c>
      <c r="AQ41" s="124" t="n">
        <f aca="false">IF(OR(AQ39=0,AQ39&gt;($F$86+1)),0,IF(AP4=0,$K$88,IF(AP4&lt;69,$K$86,$K$87)))</f>
        <v>0</v>
      </c>
      <c r="AR41" s="124" t="n">
        <f aca="false">IF(OR(AR39=0,AR39&gt;($F$86+1)),0,IF(AQ4=0,$K$88,IF(AQ4&lt;69,$K$86,$K$87)))</f>
        <v>0</v>
      </c>
      <c r="AS41" s="124" t="n">
        <f aca="false">IF(OR(AS39=0,AS39&gt;($F$86+1)),0,IF(AR4=0,$K$88,IF(AR4&lt;69,$K$86,$K$87)))</f>
        <v>0</v>
      </c>
    </row>
    <row r="42" customFormat="false" ht="17" hidden="false" customHeight="false" outlineLevel="0" collapsed="false">
      <c r="A42" s="122"/>
      <c r="B42" s="39" t="s">
        <v>30</v>
      </c>
      <c r="C42" s="23"/>
      <c r="D42" s="124" t="n">
        <f aca="false">IF(OR(D40=0,D40&gt;($F$86+1)),0,IF(C3=0,$K$88,IF(C3&lt;69,$K$86,$K$87)))</f>
        <v>0</v>
      </c>
      <c r="E42" s="124" t="n">
        <f aca="false">IF(OR(E40=0,E40&gt;($F$86+1)),0,IF(D3=0,$K$88,IF(D3&lt;69,$K$86,$K$87)))</f>
        <v>0</v>
      </c>
      <c r="F42" s="124" t="n">
        <f aca="false">IF(OR(F40=0,F40&gt;($F$86+1)),0,IF(E3=0,$K$88,IF(E3&lt;69,$K$86,$K$87)))</f>
        <v>0</v>
      </c>
      <c r="G42" s="124" t="n">
        <f aca="false">IF(OR(G40=0,G40&gt;($F$86+1)),0,IF(F3=0,$K$88,IF(F3&lt;69,$K$86,$K$87)))</f>
        <v>0</v>
      </c>
      <c r="H42" s="124" t="n">
        <f aca="false">IF(OR(H40=0,H40&gt;($F$86+1)),0,IF(G3=0,$K$88,IF(G3&lt;69,$K$86,$K$87)))</f>
        <v>0</v>
      </c>
      <c r="I42" s="124" t="n">
        <f aca="false">IF(OR(I40=0,I40&gt;($F$86+1)),0,IF(H3=0,$K$88,IF(H3&lt;69,$K$86,$K$87)))</f>
        <v>0</v>
      </c>
      <c r="J42" s="124" t="n">
        <f aca="false">IF(OR(J40=0,J40&gt;($F$86+1)),0,IF(I3=0,$K$88,IF(I3&lt;69,$K$86,$K$87)))</f>
        <v>0</v>
      </c>
      <c r="K42" s="124" t="n">
        <f aca="false">IF(OR(K40=0,K40&gt;($F$86+1)),0,IF(J3=0,$K$88,IF(J3&lt;69,$K$86,$K$87)))</f>
        <v>0</v>
      </c>
      <c r="L42" s="124" t="n">
        <f aca="false">IF(OR(L40=0,L40&gt;($F$86+1)),0,IF(K3=0,$K$88,IF(K3&lt;69,$K$86,$K$87)))</f>
        <v>0</v>
      </c>
      <c r="M42" s="124" t="n">
        <f aca="false">IF(OR(M40=0,M40&gt;($F$86+1)),0,IF(L3=0,$K$88,IF(L3&lt;69,$K$86,$K$87)))</f>
        <v>0</v>
      </c>
      <c r="N42" s="124" t="n">
        <f aca="false">IF(OR(N40=0,N40&gt;($F$86+1)),0,IF(M3=0,$K$88,IF(M3&lt;69,$K$86,$K$87)))</f>
        <v>0</v>
      </c>
      <c r="O42" s="124" t="n">
        <f aca="false">IF(OR(O40=0,O40&gt;($F$86+1)),0,IF(N3=0,$K$88,IF(N3&lt;69,$K$86,$K$87)))</f>
        <v>0</v>
      </c>
      <c r="P42" s="124" t="n">
        <f aca="false">IF(OR(P40=0,P40&gt;($F$86+1)),0,IF(O3=0,$K$88,IF(O3&lt;69,$K$86,$K$87)))</f>
        <v>0</v>
      </c>
      <c r="Q42" s="124" t="n">
        <f aca="false">IF(OR(Q40=0,Q40&gt;($F$86+1)),0,IF(P3=0,$K$88,IF(P3&lt;69,$K$86,$K$87)))</f>
        <v>0</v>
      </c>
      <c r="R42" s="124" t="n">
        <f aca="false">IF(OR(R40=0,R40&gt;($F$86+1)),0,IF(Q3=0,$K$88,IF(Q3&lt;69,$K$86,$K$87)))</f>
        <v>0</v>
      </c>
      <c r="S42" s="124" t="n">
        <f aca="false">IF(OR(S40=0,S40&gt;($F$86+1)),0,IF(R3=0,$K$88,IF(R3&lt;69,$K$86,$K$87)))</f>
        <v>0</v>
      </c>
      <c r="T42" s="124" t="n">
        <f aca="false">IF(OR(T40=0,T40&gt;($F$86+1)),0,IF(S3=0,$K$88,IF(S3&lt;69,$K$86,$K$87)))</f>
        <v>0</v>
      </c>
      <c r="U42" s="124" t="n">
        <f aca="false">IF(OR(U40=0,U40&gt;($F$86+1)),0,IF(T3=0,$K$88,IF(T3&lt;69,$K$86,$K$87)))</f>
        <v>0</v>
      </c>
      <c r="V42" s="124" t="n">
        <f aca="false">IF(OR(V40=0,V40&gt;($F$86+1)),0,IF(U3=0,$K$88,IF(U3&lt;69,$K$86,$K$87)))</f>
        <v>0</v>
      </c>
      <c r="W42" s="124" t="n">
        <f aca="false">IF(OR(W40=0,W40&gt;($F$86+1)),0,IF(V3=0,$K$88,IF(V3&lt;69,$K$86,$K$87)))</f>
        <v>0</v>
      </c>
      <c r="X42" s="124" t="n">
        <f aca="false">IF(OR(X40=0,X40&gt;($F$86+1)),0,IF(W3=0,$K$88,IF(W3&lt;69,$K$86,$K$87)))</f>
        <v>0</v>
      </c>
      <c r="Y42" s="124" t="n">
        <f aca="false">IF(OR(Y40=0,Y40&gt;($F$86+1)),0,IF(X3=0,$K$88,IF(X3&lt;69,$K$86,$K$87)))</f>
        <v>0</v>
      </c>
      <c r="Z42" s="124" t="n">
        <f aca="false">IF(OR(Z40=0,Z40&gt;($F$86+1)),0,IF(Y3=0,$K$88,IF(Y3&lt;69,$K$86,$K$87)))</f>
        <v>0</v>
      </c>
      <c r="AA42" s="124" t="n">
        <f aca="false">IF(OR(AA40=0,AA40&gt;($F$86+1)),0,IF(Z3=0,$K$88,IF(Z3&lt;69,$K$86,$K$87)))</f>
        <v>0</v>
      </c>
      <c r="AB42" s="124" t="n">
        <f aca="false">IF(OR(AB40=0,AB40&gt;($F$86+1)),0,IF(AA3=0,$K$88,IF(AA3&lt;69,$K$86,$K$87)))</f>
        <v>0</v>
      </c>
      <c r="AC42" s="124" t="n">
        <f aca="false">IF(OR(AC40=0,AC40&gt;($F$86+1)),0,IF(AB3=0,$K$88,IF(AB3&lt;69,$K$86,$K$87)))</f>
        <v>0</v>
      </c>
      <c r="AD42" s="124" t="n">
        <f aca="false">IF(OR(AD40=0,AD40&gt;($F$86+1)),0,IF(AC3=0,$K$88,IF(AC3&lt;69,$K$86,$K$87)))</f>
        <v>0</v>
      </c>
      <c r="AE42" s="124" t="n">
        <f aca="false">IF(OR(AE40=0,AE40&gt;($F$86+1)),0,IF(AD3=0,$K$88,IF(AD3&lt;69,$K$86,$K$87)))</f>
        <v>0</v>
      </c>
      <c r="AF42" s="124" t="n">
        <f aca="false">IF(OR(AF40=0,AF40&gt;($F$86+1)),0,IF(AE3=0,$K$88,IF(AE3&lt;69,$K$86,$K$87)))</f>
        <v>0</v>
      </c>
      <c r="AG42" s="124" t="n">
        <f aca="false">IF(OR(AG40=0,AG40&gt;($F$86+1)),0,IF(AF3=0,$K$88,IF(AF3&lt;69,$K$86,$K$87)))</f>
        <v>0</v>
      </c>
      <c r="AH42" s="124" t="n">
        <f aca="false">IF(OR(AH40=0,AH40&gt;($F$86+1)),0,IF(AG3=0,$K$88,IF(AG3&lt;69,$K$86,$K$87)))</f>
        <v>0</v>
      </c>
      <c r="AI42" s="124" t="n">
        <f aca="false">IF(OR(AI40=0,AI40&gt;($F$86+1)),0,IF(AH3=0,$K$88,IF(AH3&lt;69,$K$86,$K$87)))</f>
        <v>0</v>
      </c>
      <c r="AJ42" s="124" t="n">
        <f aca="false">IF(OR(AJ40=0,AJ40&gt;($F$86+1)),0,IF(AI3=0,$K$88,IF(AI3&lt;69,$K$86,$K$87)))</f>
        <v>0</v>
      </c>
      <c r="AK42" s="124" t="n">
        <f aca="false">IF(OR(AK40=0,AK40&gt;($F$86+1)),0,IF(AJ3=0,$K$88,IF(AJ3&lt;69,$K$86,$K$87)))</f>
        <v>0</v>
      </c>
      <c r="AL42" s="124" t="n">
        <f aca="false">IF(OR(AL40=0,AL40&gt;($F$86+1)),0,IF(AK3=0,$K$88,IF(AK3&lt;69,$K$86,$K$87)))</f>
        <v>0</v>
      </c>
      <c r="AM42" s="124" t="n">
        <f aca="false">IF(OR(AM40=0,AM40&gt;($F$86+1)),0,IF(AL3=0,$K$88,IF(AL3&lt;69,$K$86,$K$87)))</f>
        <v>0</v>
      </c>
      <c r="AN42" s="124" t="n">
        <f aca="false">IF(OR(AN40=0,AN40&gt;($F$86+1)),0,IF(AM3=0,$K$88,IF(AM3&lt;69,$K$86,$K$87)))</f>
        <v>0</v>
      </c>
      <c r="AO42" s="124" t="n">
        <f aca="false">IF(OR(AO40=0,AO40&gt;($F$86+1)),0,IF(AN3=0,$K$88,IF(AN3&lt;69,$K$86,$K$87)))</f>
        <v>0</v>
      </c>
      <c r="AP42" s="124" t="n">
        <f aca="false">IF(OR(AP40=0,AP40&gt;($F$86+1)),0,IF(AO3=0,$K$88,IF(AO3&lt;69,$K$86,$K$87)))</f>
        <v>0</v>
      </c>
      <c r="AQ42" s="124" t="n">
        <f aca="false">IF(OR(AQ40=0,AQ40&gt;($F$86+1)),0,IF(AP3=0,$K$88,IF(AP3&lt;69,$K$86,$K$87)))</f>
        <v>0</v>
      </c>
      <c r="AR42" s="124" t="n">
        <f aca="false">IF(OR(AR40=0,AR40&gt;($F$86+1)),0,IF(AQ3=0,$K$88,IF(AQ3&lt;69,$K$86,$K$87)))</f>
        <v>0</v>
      </c>
      <c r="AS42" s="124" t="n">
        <f aca="false">IF(OR(AS40=0,AS40&gt;($F$86+1)),0,IF(AR3=0,$K$88,IF(AR3&lt;69,$K$86,$K$87)))</f>
        <v>0</v>
      </c>
    </row>
    <row r="43" customFormat="false" ht="17" hidden="false" customHeight="true" outlineLevel="0" collapsed="false">
      <c r="A43" s="122" t="s">
        <v>158</v>
      </c>
      <c r="B43" s="39" t="s">
        <v>28</v>
      </c>
      <c r="C43" s="23"/>
      <c r="D43" s="23" t="n">
        <f aca="false">D39*$E$91</f>
        <v>0</v>
      </c>
      <c r="E43" s="23" t="n">
        <f aca="false">E39*$E$91</f>
        <v>0</v>
      </c>
      <c r="F43" s="23" t="n">
        <f aca="false">F39*$E$91</f>
        <v>0</v>
      </c>
      <c r="G43" s="23" t="n">
        <f aca="false">G39*$E$91</f>
        <v>0</v>
      </c>
      <c r="H43" s="23" t="n">
        <f aca="false">H39*$E$91</f>
        <v>0</v>
      </c>
      <c r="I43" s="23" t="n">
        <f aca="false">I39*$E$91</f>
        <v>0</v>
      </c>
      <c r="J43" s="23" t="n">
        <f aca="false">J39*$E$91</f>
        <v>0</v>
      </c>
      <c r="K43" s="23" t="n">
        <f aca="false">K39*$E$91</f>
        <v>0</v>
      </c>
      <c r="L43" s="23" t="n">
        <f aca="false">L39*$E$91</f>
        <v>0</v>
      </c>
      <c r="M43" s="23" t="n">
        <f aca="false">M39*$E$91</f>
        <v>0</v>
      </c>
      <c r="N43" s="23" t="n">
        <f aca="false">N39*$E$91</f>
        <v>0</v>
      </c>
      <c r="O43" s="23" t="n">
        <f aca="false">O39*$E$91</f>
        <v>0</v>
      </c>
      <c r="P43" s="23" t="n">
        <f aca="false">P39*$E$91</f>
        <v>0</v>
      </c>
      <c r="Q43" s="23" t="n">
        <f aca="false">Q39*$E$91</f>
        <v>0</v>
      </c>
      <c r="R43" s="23" t="n">
        <f aca="false">R39*$E$91</f>
        <v>0</v>
      </c>
      <c r="S43" s="23" t="n">
        <f aca="false">S39*$E$91</f>
        <v>0</v>
      </c>
      <c r="T43" s="23" t="n">
        <f aca="false">T39*$E$91</f>
        <v>0</v>
      </c>
      <c r="U43" s="23" t="n">
        <f aca="false">U39*$E$91</f>
        <v>0</v>
      </c>
      <c r="V43" s="23" t="n">
        <f aca="false">V39*$E$91</f>
        <v>0</v>
      </c>
      <c r="W43" s="23" t="n">
        <f aca="false">W39*$E$91</f>
        <v>0</v>
      </c>
      <c r="X43" s="23" t="n">
        <f aca="false">X39*$E$91</f>
        <v>0</v>
      </c>
      <c r="Y43" s="23" t="n">
        <f aca="false">Y39*$E$91</f>
        <v>0</v>
      </c>
      <c r="Z43" s="23" t="n">
        <f aca="false">Z39*$E$91</f>
        <v>0</v>
      </c>
      <c r="AA43" s="23" t="n">
        <f aca="false">AA39*$E$91</f>
        <v>0</v>
      </c>
      <c r="AB43" s="23" t="n">
        <f aca="false">AB39*$E$91</f>
        <v>0</v>
      </c>
      <c r="AC43" s="23" t="n">
        <f aca="false">AC39*$E$91</f>
        <v>0</v>
      </c>
      <c r="AD43" s="23" t="n">
        <f aca="false">AD39*$E$91</f>
        <v>0</v>
      </c>
      <c r="AE43" s="23" t="n">
        <f aca="false">AE39*$E$91</f>
        <v>0</v>
      </c>
      <c r="AF43" s="23" t="n">
        <f aca="false">AF39*$E$91</f>
        <v>0</v>
      </c>
      <c r="AG43" s="23" t="n">
        <f aca="false">AG39*$E$91</f>
        <v>0</v>
      </c>
      <c r="AH43" s="23" t="n">
        <f aca="false">AH39*$E$91</f>
        <v>0</v>
      </c>
      <c r="AI43" s="23" t="n">
        <f aca="false">AI39*$E$91</f>
        <v>0</v>
      </c>
      <c r="AJ43" s="23" t="n">
        <f aca="false">AJ39*$E$91</f>
        <v>0</v>
      </c>
      <c r="AK43" s="23" t="n">
        <f aca="false">AK39*$E$91</f>
        <v>0</v>
      </c>
      <c r="AL43" s="23" t="n">
        <f aca="false">AL39*$E$91</f>
        <v>0</v>
      </c>
      <c r="AM43" s="23" t="n">
        <f aca="false">AM39*$E$91</f>
        <v>0</v>
      </c>
      <c r="AN43" s="23" t="n">
        <f aca="false">AN39*$E$91</f>
        <v>0</v>
      </c>
      <c r="AO43" s="23" t="n">
        <f aca="false">AO39*$E$91</f>
        <v>0</v>
      </c>
      <c r="AP43" s="23" t="n">
        <f aca="false">AP39*$E$91</f>
        <v>0</v>
      </c>
      <c r="AQ43" s="23" t="n">
        <f aca="false">AQ39*$E$91</f>
        <v>0</v>
      </c>
      <c r="AR43" s="23" t="n">
        <f aca="false">AR39*$E$91</f>
        <v>0</v>
      </c>
      <c r="AS43" s="23" t="n">
        <f aca="false">AS39*$E$91</f>
        <v>0</v>
      </c>
    </row>
    <row r="44" customFormat="false" ht="17" hidden="false" customHeight="false" outlineLevel="0" collapsed="false">
      <c r="A44" s="122"/>
      <c r="B44" s="39" t="s">
        <v>30</v>
      </c>
      <c r="C44" s="23"/>
      <c r="D44" s="23" t="n">
        <f aca="false">D40*$E$91</f>
        <v>0</v>
      </c>
      <c r="E44" s="23" t="n">
        <f aca="false">E40*$E$91</f>
        <v>0</v>
      </c>
      <c r="F44" s="23" t="n">
        <f aca="false">F40*$E$91</f>
        <v>0</v>
      </c>
      <c r="G44" s="23" t="n">
        <f aca="false">G40*$E$91</f>
        <v>0</v>
      </c>
      <c r="H44" s="23" t="n">
        <f aca="false">H40*$E$91</f>
        <v>0</v>
      </c>
      <c r="I44" s="23" t="n">
        <f aca="false">I40*$E$91</f>
        <v>0</v>
      </c>
      <c r="J44" s="23" t="n">
        <f aca="false">J40*$E$91</f>
        <v>0</v>
      </c>
      <c r="K44" s="23" t="n">
        <f aca="false">K40*$E$91</f>
        <v>0</v>
      </c>
      <c r="L44" s="23" t="n">
        <f aca="false">L40*$E$91</f>
        <v>0</v>
      </c>
      <c r="M44" s="23" t="n">
        <f aca="false">M40*$E$91</f>
        <v>0</v>
      </c>
      <c r="N44" s="23" t="n">
        <f aca="false">N40*$E$91</f>
        <v>0</v>
      </c>
      <c r="O44" s="23" t="n">
        <f aca="false">O40*$E$91</f>
        <v>0</v>
      </c>
      <c r="P44" s="23" t="n">
        <f aca="false">P40*$E$91</f>
        <v>0</v>
      </c>
      <c r="Q44" s="23" t="n">
        <f aca="false">Q40*$E$91</f>
        <v>0</v>
      </c>
      <c r="R44" s="23" t="n">
        <f aca="false">R40*$E$91</f>
        <v>0</v>
      </c>
      <c r="S44" s="23" t="n">
        <f aca="false">S40*$E$91</f>
        <v>0</v>
      </c>
      <c r="T44" s="23" t="n">
        <f aca="false">T40*$E$91</f>
        <v>0</v>
      </c>
      <c r="U44" s="23" t="n">
        <f aca="false">U40*$E$91</f>
        <v>0</v>
      </c>
      <c r="V44" s="23" t="n">
        <f aca="false">V40*$E$91</f>
        <v>0</v>
      </c>
      <c r="W44" s="23" t="n">
        <f aca="false">W40*$E$91</f>
        <v>0</v>
      </c>
      <c r="X44" s="23" t="n">
        <f aca="false">X40*$E$91</f>
        <v>0</v>
      </c>
      <c r="Y44" s="23" t="n">
        <f aca="false">Y40*$E$91</f>
        <v>0</v>
      </c>
      <c r="Z44" s="23" t="n">
        <f aca="false">Z40*$E$91</f>
        <v>0</v>
      </c>
      <c r="AA44" s="23" t="n">
        <f aca="false">AA40*$E$91</f>
        <v>0</v>
      </c>
      <c r="AB44" s="23" t="n">
        <f aca="false">AB40*$E$91</f>
        <v>0</v>
      </c>
      <c r="AC44" s="23" t="n">
        <f aca="false">AC40*$E$91</f>
        <v>0</v>
      </c>
      <c r="AD44" s="23" t="n">
        <f aca="false">AD40*$E$91</f>
        <v>0</v>
      </c>
      <c r="AE44" s="23" t="n">
        <f aca="false">AE40*$E$91</f>
        <v>0</v>
      </c>
      <c r="AF44" s="23" t="n">
        <f aca="false">AF40*$E$91</f>
        <v>0</v>
      </c>
      <c r="AG44" s="23" t="n">
        <f aca="false">AG40*$E$91</f>
        <v>0</v>
      </c>
      <c r="AH44" s="23" t="n">
        <f aca="false">AH40*$E$91</f>
        <v>0</v>
      </c>
      <c r="AI44" s="23" t="n">
        <f aca="false">AI40*$E$91</f>
        <v>0</v>
      </c>
      <c r="AJ44" s="23" t="n">
        <f aca="false">AJ40*$E$91</f>
        <v>0</v>
      </c>
      <c r="AK44" s="23" t="n">
        <f aca="false">AK40*$E$91</f>
        <v>0</v>
      </c>
      <c r="AL44" s="23" t="n">
        <f aca="false">AL40*$E$91</f>
        <v>0</v>
      </c>
      <c r="AM44" s="23" t="n">
        <f aca="false">AM40*$E$91</f>
        <v>0</v>
      </c>
      <c r="AN44" s="23" t="n">
        <f aca="false">AN40*$E$91</f>
        <v>0</v>
      </c>
      <c r="AO44" s="23" t="n">
        <f aca="false">AO40*$E$91</f>
        <v>0</v>
      </c>
      <c r="AP44" s="23" t="n">
        <f aca="false">AP40*$E$91</f>
        <v>0</v>
      </c>
      <c r="AQ44" s="23" t="n">
        <f aca="false">AQ40*$E$91</f>
        <v>0</v>
      </c>
      <c r="AR44" s="23" t="n">
        <f aca="false">AR40*$E$91</f>
        <v>0</v>
      </c>
      <c r="AS44" s="23" t="n">
        <f aca="false">AS40*$E$91</f>
        <v>0</v>
      </c>
    </row>
    <row r="45" customFormat="false" ht="17" hidden="false" customHeight="true" outlineLevel="0" collapsed="false">
      <c r="A45" s="122" t="s">
        <v>159</v>
      </c>
      <c r="B45" s="39" t="s">
        <v>28</v>
      </c>
      <c r="C45" s="23"/>
      <c r="D45" s="23" t="n">
        <f aca="false">IF(D3=0,0,IF(D4=0,IF((C14-C17)&lt;=$F$89,0,$H$89),IF((C14-C17)&lt;=($F$90*COUNTIF(D3:D4,"&lt;&gt;0")+$K$90+$L$90),0,$H$89)))</f>
        <v>0</v>
      </c>
      <c r="E45" s="23" t="n">
        <f aca="false">IF(E3=0,0,IF(E4=0,IF((D14-D17)&lt;=$F$89,0,$H$89),IF((D14-D17)&lt;=($F$90*COUNTIF(E3:E4,"&lt;&gt;0")+$K$90+$L$90),0,$H$89)))</f>
        <v>0</v>
      </c>
      <c r="F45" s="23" t="n">
        <f aca="false">IF(F3=0,0,IF(F4=0,IF((E14-E17)&lt;=$F$89,0,$H$89),IF((E14-E17)&lt;=($F$90*COUNTIF(F3:F4,"&lt;&gt;0")+$K$90+$L$90),0,$H$89)))</f>
        <v>0</v>
      </c>
      <c r="G45" s="23" t="n">
        <f aca="false">IF(G3=0,0,IF(G4=0,IF((F14-F17)&lt;=$F$89,0,$H$89),IF((F14-F17)&lt;=($F$90*COUNTIF(G3:G4,"&lt;&gt;0")+$K$90+$L$90),0,$H$89)))</f>
        <v>0</v>
      </c>
      <c r="H45" s="23" t="n">
        <f aca="false">IF(H3=0,0,IF(H4=0,IF((G14-G17)&lt;=$F$89,0,$H$89),IF((G14-G17)&lt;=($F$90*COUNTIF(H3:H4,"&lt;&gt;0")+$K$90+$L$90),0,$H$89)))</f>
        <v>0</v>
      </c>
      <c r="I45" s="23" t="n">
        <f aca="false">IF(I3=0,0,IF(I4=0,IF((H14-H17)&lt;=$F$89,0,$H$89),IF((H14-H17)&lt;=($F$90*COUNTIF(I3:I4,"&lt;&gt;0")+$K$90+$L$90),0,$H$89)))</f>
        <v>0</v>
      </c>
      <c r="J45" s="23" t="n">
        <f aca="false">IF(J3=0,0,IF(J4=0,IF((I14-I17)&lt;=$F$89,0,$H$89),IF((I14-I17)&lt;=($F$90*COUNTIF(J3:J4,"&lt;&gt;0")+$K$90+$L$90),0,$H$89)))</f>
        <v>0</v>
      </c>
      <c r="K45" s="23" t="n">
        <f aca="false">IF(K3=0,0,IF(K4=0,IF((J14-J17)&lt;=$F$89,0,$H$89),IF((J14-J17)&lt;=($F$90*COUNTIF(K3:K4,"&lt;&gt;0")+$K$90+$L$90),0,$H$89)))</f>
        <v>0</v>
      </c>
      <c r="L45" s="23" t="n">
        <f aca="false">IF(L3=0,0,IF(L4=0,IF((K14-K17)&lt;=$F$89,0,$H$89),IF((K14-K17)&lt;=($F$90*COUNTIF(L3:L4,"&lt;&gt;0")+$K$90+$L$90),0,$H$89)))</f>
        <v>0</v>
      </c>
      <c r="M45" s="23" t="n">
        <f aca="false">IF(M3=0,0,IF(M4=0,IF((L14-L17)&lt;=$F$89,0,$H$89),IF((L14-L17)&lt;=($F$90*COUNTIF(M3:M4,"&lt;&gt;0")+$K$90+$L$90),0,$H$89)))</f>
        <v>0</v>
      </c>
      <c r="N45" s="23" t="n">
        <f aca="false">IF(N3=0,0,IF(N4=0,IF((M14-M17)&lt;=$F$89,0,$H$89),IF((M14-M17)&lt;=($F$90*COUNTIF(N3:N4,"&lt;&gt;0")+$K$90+$L$90),0,$H$89)))</f>
        <v>0</v>
      </c>
      <c r="O45" s="23" t="n">
        <f aca="false">IF(O3=0,0,IF(O4=0,IF((N14-N17)&lt;=$F$89,0,$H$89),IF((N14-N17)&lt;=($F$90*COUNTIF(O3:O4,"&lt;&gt;0")+$K$90+$L$90),0,$H$89)))</f>
        <v>0</v>
      </c>
      <c r="P45" s="23" t="n">
        <f aca="false">IF(P3=0,0,IF(P4=0,IF((O14-O17)&lt;=$F$89,0,$H$89),IF((O14-O17)&lt;=($F$90*COUNTIF(P3:P4,"&lt;&gt;0")+$K$90+$L$90),0,$H$89)))</f>
        <v>0</v>
      </c>
      <c r="Q45" s="23" t="n">
        <f aca="false">IF(Q3=0,0,IF(Q4=0,IF((P14-P17)&lt;=$F$89,0,$H$89),IF((P14-P17)&lt;=($F$90*COUNTIF(Q3:Q4,"&lt;&gt;0")+$K$90+$L$90),0,$H$89)))</f>
        <v>0</v>
      </c>
      <c r="R45" s="23" t="n">
        <f aca="false">IF(R3=0,0,IF(R4=0,IF((Q14-Q17)&lt;=$F$89,0,$H$89),IF((Q14-Q17)&lt;=($F$90*COUNTIF(R3:R4,"&lt;&gt;0")+$K$90+$L$90),0,$H$89)))</f>
        <v>0</v>
      </c>
      <c r="S45" s="23" t="n">
        <f aca="false">IF(S3=0,0,IF(S4=0,IF((R14-R17)&lt;=$F$89,0,$H$89),IF((R14-R17)&lt;=($F$90*COUNTIF(S3:S4,"&lt;&gt;0")+$K$90+$L$90),0,$H$89)))</f>
        <v>0</v>
      </c>
      <c r="T45" s="23" t="n">
        <f aca="false">IF(T3=0,0,IF(T4=0,IF((S14-S17)&lt;=$F$89,0,$H$89),IF((S14-S17)&lt;=($F$90*COUNTIF(T3:T4,"&lt;&gt;0")+$K$90+$L$90),0,$H$89)))</f>
        <v>0</v>
      </c>
      <c r="U45" s="23" t="n">
        <f aca="false">IF(U3=0,0,IF(U4=0,IF((T14-T17)&lt;=$F$89,0,$H$89),IF((T14-T17)&lt;=($F$90*COUNTIF(U3:U4,"&lt;&gt;0")+$K$90+$L$90),0,$H$89)))</f>
        <v>0</v>
      </c>
      <c r="V45" s="23" t="n">
        <f aca="false">IF(V3=0,0,IF(V4=0,IF((U14-U17)&lt;=$F$89,0,$H$89),IF((U14-U17)&lt;=($F$90*COUNTIF(V3:V4,"&lt;&gt;0")+$K$90+$L$90),0,$H$89)))</f>
        <v>0</v>
      </c>
      <c r="W45" s="23" t="n">
        <f aca="false">IF(W3=0,0,IF(W4=0,IF((V14-V17)&lt;=$F$89,0,$H$89),IF((V14-V17)&lt;=($F$90*COUNTIF(W3:W4,"&lt;&gt;0")+$K$90+$L$90),0,$H$89)))</f>
        <v>0</v>
      </c>
      <c r="X45" s="23" t="n">
        <f aca="false">IF(X3=0,0,IF(X4=0,IF((W14-W17)&lt;=$F$89,0,$H$89),IF((W14-W17)&lt;=($F$90*COUNTIF(X3:X4,"&lt;&gt;0")+$K$90+$L$90),0,$H$89)))</f>
        <v>0</v>
      </c>
      <c r="Y45" s="23" t="n">
        <f aca="false">IF(Y3=0,0,IF(Y4=0,IF((X14-X17)&lt;=$F$89,0,$H$89),IF((X14-X17)&lt;=($F$90*COUNTIF(Y3:Y4,"&lt;&gt;0")+$K$90+$L$90),0,$H$89)))</f>
        <v>0</v>
      </c>
      <c r="Z45" s="23" t="n">
        <f aca="false">IF(Z3=0,0,IF(Z4=0,IF((Y14-Y17)&lt;=$F$89,0,$H$89),IF((Y14-Y17)&lt;=($F$90*COUNTIF(Z3:Z4,"&lt;&gt;0")+$K$90+$L$90),0,$H$89)))</f>
        <v>0</v>
      </c>
      <c r="AA45" s="23" t="n">
        <f aca="false">IF(AA3=0,0,IF(AA4=0,IF((Z14-Z17)&lt;=$F$89,0,$H$89),IF((Z14-Z17)&lt;=($F$90*COUNTIF(AA3:AA4,"&lt;&gt;0")+$K$90+$L$90),0,$H$89)))</f>
        <v>0</v>
      </c>
      <c r="AB45" s="23" t="n">
        <f aca="false">IF(AB3=0,0,IF(AB4=0,IF((AA14-AA17)&lt;=$F$89,0,$H$89),IF((AA14-AA17)&lt;=($F$90*COUNTIF(AB3:AB4,"&lt;&gt;0")+$K$90+$L$90),0,$H$89)))</f>
        <v>0</v>
      </c>
      <c r="AC45" s="23" t="n">
        <f aca="false">IF(AC3=0,0,IF(AC4=0,IF((AB14-AB17)&lt;=$F$89,0,$H$89),IF((AB14-AB17)&lt;=($F$90*COUNTIF(AC3:AC4,"&lt;&gt;0")+$K$90+$L$90),0,$H$89)))</f>
        <v>0</v>
      </c>
      <c r="AD45" s="23" t="n">
        <f aca="false">IF(AD3=0,0,IF(AD4=0,IF((AC14-AC17)&lt;=$F$89,0,$H$89),IF((AC14-AC17)&lt;=($F$90*COUNTIF(AD3:AD4,"&lt;&gt;0")+$K$90+$L$90),0,$H$89)))</f>
        <v>0</v>
      </c>
      <c r="AE45" s="23" t="n">
        <f aca="false">IF(AE3=0,0,IF(AE4=0,IF((AD14-AD17)&lt;=$F$89,0,$H$89),IF((AD14-AD17)&lt;=($F$90*COUNTIF(AE3:AE4,"&lt;&gt;0")+$K$90+$L$90),0,$H$89)))</f>
        <v>0</v>
      </c>
      <c r="AF45" s="23" t="n">
        <f aca="false">IF(AF3=0,0,IF(AF4=0,IF((AE14-AE17)&lt;=$F$89,0,$H$89),IF((AE14-AE17)&lt;=($F$90*COUNTIF(AF3:AF4,"&lt;&gt;0")+$K$90+$L$90),0,$H$89)))</f>
        <v>0</v>
      </c>
      <c r="AG45" s="23" t="n">
        <f aca="false">IF(AG3=0,0,IF(AG4=0,IF((AF14-AF17)&lt;=$F$89,0,$H$89),IF((AF14-AF17)&lt;=($F$90*COUNTIF(AG3:AG4,"&lt;&gt;0")+$K$90+$L$90),0,$H$89)))</f>
        <v>0</v>
      </c>
      <c r="AH45" s="23" t="n">
        <f aca="false">IF(AH3=0,0,IF(AH4=0,IF((AG14-AG17)&lt;=$F$89,0,$H$89),IF((AG14-AG17)&lt;=($F$90*COUNTIF(AH3:AH4,"&lt;&gt;0")+$K$90+$L$90),0,$H$89)))</f>
        <v>0</v>
      </c>
      <c r="AI45" s="23" t="n">
        <f aca="false">IF(AI3=0,0,IF(AI4=0,IF((AH14-AH17)&lt;=$F$89,0,$H$89),IF((AH14-AH17)&lt;=($F$90*COUNTIF(AI3:AI4,"&lt;&gt;0")+$K$90+$L$90),0,$H$89)))</f>
        <v>0</v>
      </c>
      <c r="AJ45" s="23" t="n">
        <f aca="false">IF(AJ3=0,0,IF(AJ4=0,IF((AI14-AI17)&lt;=$F$89,0,$H$89),IF((AI14-AI17)&lt;=($F$90*COUNTIF(AJ3:AJ4,"&lt;&gt;0")+$K$90+$L$90),0,$H$89)))</f>
        <v>0</v>
      </c>
      <c r="AK45" s="23" t="n">
        <f aca="false">IF(AK3=0,0,IF(AK4=0,IF((AJ14-AJ17)&lt;=$F$89,0,$H$89),IF((AJ14-AJ17)&lt;=($F$90*COUNTIF(AK3:AK4,"&lt;&gt;0")+$K$90+$L$90),0,$H$89)))</f>
        <v>0</v>
      </c>
      <c r="AL45" s="23" t="n">
        <f aca="false">IF(AL3=0,0,IF(AL4=0,IF((AK14-AK17)&lt;=$F$89,0,$H$89),IF((AK14-AK17)&lt;=($F$90*COUNTIF(AL3:AL4,"&lt;&gt;0")+$K$90+$L$90),0,$H$89)))</f>
        <v>0</v>
      </c>
      <c r="AM45" s="23" t="n">
        <f aca="false">IF(AM3=0,0,IF(AM4=0,IF((AL14-AL17)&lt;=$F$89,0,$H$89),IF((AL14-AL17)&lt;=($F$90*COUNTIF(AM3:AM4,"&lt;&gt;0")+$K$90+$L$90),0,$H$89)))</f>
        <v>0</v>
      </c>
      <c r="AN45" s="23" t="n">
        <f aca="false">IF(AN3=0,0,IF(AN4=0,IF((AM14-AM17)&lt;=$F$89,0,$H$89),IF((AM14-AM17)&lt;=($F$90*COUNTIF(AN3:AN4,"&lt;&gt;0")+$K$90+$L$90),0,$H$89)))</f>
        <v>0</v>
      </c>
      <c r="AO45" s="23" t="n">
        <f aca="false">IF(AO3=0,0,IF(AO4=0,IF((AN14-AN17)&lt;=$F$89,0,$H$89),IF((AN14-AN17)&lt;=($F$90*COUNTIF(AO3:AO4,"&lt;&gt;0")+$K$90+$L$90),0,$H$89)))</f>
        <v>0</v>
      </c>
      <c r="AP45" s="23" t="n">
        <f aca="false">IF(AP3=0,0,IF(AP4=0,IF((AO14-AO17)&lt;=$F$89,0,$H$89),IF((AO14-AO17)&lt;=($F$90*COUNTIF(AP3:AP4,"&lt;&gt;0")+$K$90+$L$90),0,$H$89)))</f>
        <v>0</v>
      </c>
      <c r="AQ45" s="23" t="n">
        <f aca="false">IF(AQ3=0,0,IF(AQ4=0,IF((AP14-AP17)&lt;=$F$89,0,$H$89),IF((AP14-AP17)&lt;=($F$90*COUNTIF(AQ3:AQ4,"&lt;&gt;0")+$K$90+$L$90),0,$H$89)))</f>
        <v>0</v>
      </c>
      <c r="AR45" s="23" t="n">
        <f aca="false">IF(AR3=0,0,IF(AR4=0,IF((AQ14-AQ17)&lt;=$F$89,0,$H$89),IF((AQ14-AQ17)&lt;=($F$90*COUNTIF(AR3:AR4,"&lt;&gt;0")+$K$90+$L$90),0,$H$89)))</f>
        <v>0</v>
      </c>
      <c r="AS45" s="23" t="n">
        <f aca="false">IF(AS3=0,0,IF(AS4=0,IF((AR14-AR17)&lt;=$F$89,0,$H$89),IF((AR14-AR17)&lt;=($F$90*COUNTIF(AS3:AS4,"&lt;&gt;0")+$K$90+$L$90),0,$H$89)))</f>
        <v>0</v>
      </c>
    </row>
    <row r="46" customFormat="false" ht="17" hidden="false" customHeight="false" outlineLevel="0" collapsed="false">
      <c r="A46" s="122"/>
      <c r="B46" s="39" t="s">
        <v>30</v>
      </c>
      <c r="C46" s="23"/>
      <c r="D46" s="23" t="n">
        <f aca="false">IF(D4=0,0,IF(D3=0,IF((C15-C18)&lt;=$F$89,0,$H$89),IF((C15-C18)&lt;=($F$90*COUNTIF(D3:D4,"&lt;&gt;0")+$K$90+$L$90),0,$H$89)))</f>
        <v>0</v>
      </c>
      <c r="E46" s="23" t="n">
        <f aca="false">IF(E4=0,0,IF(E3=0,IF((D15-D18)&lt;=$F$89,0,$H$89),IF((D15-D18)&lt;=($F$90*COUNTIF(E3:E4,"&lt;&gt;0")+$K$90+$L$90),0,$H$89)))</f>
        <v>0</v>
      </c>
      <c r="F46" s="23" t="n">
        <f aca="false">IF(F4=0,0,IF(F3=0,IF((E15-E18)&lt;=$F$89,0,$H$89),IF((E15-E18)&lt;=($F$90*COUNTIF(F3:F4,"&lt;&gt;0")+$K$90+$L$90),0,$H$89)))</f>
        <v>0</v>
      </c>
      <c r="G46" s="23" t="n">
        <f aca="false">IF(G4=0,0,IF(G3=0,IF((F15-F18)&lt;=$F$89,0,$H$89),IF((F15-F18)&lt;=($F$90*COUNTIF(G3:G4,"&lt;&gt;0")+$K$90+$L$90),0,$H$89)))</f>
        <v>0</v>
      </c>
      <c r="H46" s="23" t="n">
        <f aca="false">IF(H4=0,0,IF(H3=0,IF((G15-G18)&lt;=$F$89,0,$H$89),IF((G15-G18)&lt;=($F$90*COUNTIF(H3:H4,"&lt;&gt;0")+$K$90+$L$90),0,$H$89)))</f>
        <v>0</v>
      </c>
      <c r="I46" s="23" t="n">
        <f aca="false">IF(I4=0,0,IF(I3=0,IF((H15-H18)&lt;=$F$89,0,$H$89),IF((H15-H18)&lt;=($F$90*COUNTIF(I3:I4,"&lt;&gt;0")+$K$90+$L$90),0,$H$89)))</f>
        <v>0</v>
      </c>
      <c r="J46" s="23" t="n">
        <f aca="false">IF(J4=0,0,IF(J3=0,IF((I15-I18)&lt;=$F$89,0,$H$89),IF((I15-I18)&lt;=($F$90*COUNTIF(J3:J4,"&lt;&gt;0")+$K$90+$L$90),0,$H$89)))</f>
        <v>0</v>
      </c>
      <c r="K46" s="23" t="n">
        <f aca="false">IF(K4=0,0,IF(K3=0,IF((J15-J18)&lt;=$F$89,0,$H$89),IF((J15-J18)&lt;=($F$90*COUNTIF(K3:K4,"&lt;&gt;0")+$K$90+$L$90),0,$H$89)))</f>
        <v>0</v>
      </c>
      <c r="L46" s="23" t="n">
        <f aca="false">IF(L4=0,0,IF(L3=0,IF((K15-K18)&lt;=$F$89,0,$H$89),IF((K15-K18)&lt;=($F$90*COUNTIF(L3:L4,"&lt;&gt;0")+$K$90+$L$90),0,$H$89)))</f>
        <v>0</v>
      </c>
      <c r="M46" s="23" t="n">
        <f aca="false">IF(M4=0,0,IF(M3=0,IF((L15-L18)&lt;=$F$89,0,$H$89),IF((L15-L18)&lt;=($F$90*COUNTIF(M3:M4,"&lt;&gt;0")+$K$90+$L$90),0,$H$89)))</f>
        <v>0</v>
      </c>
      <c r="N46" s="23" t="n">
        <f aca="false">IF(N4=0,0,IF(N3=0,IF((M15-M18)&lt;=$F$89,0,$H$89),IF((M15-M18)&lt;=($F$90*COUNTIF(N3:N4,"&lt;&gt;0")+$K$90+$L$90),0,$H$89)))</f>
        <v>0</v>
      </c>
      <c r="O46" s="23" t="n">
        <f aca="false">IF(O4=0,0,IF(O3=0,IF((N15-N18)&lt;=$F$89,0,$H$89),IF((N15-N18)&lt;=($F$90*COUNTIF(O3:O4,"&lt;&gt;0")+$K$90+$L$90),0,$H$89)))</f>
        <v>0</v>
      </c>
      <c r="P46" s="23" t="n">
        <f aca="false">IF(P4=0,0,IF(P3=0,IF((O15-O18)&lt;=$F$89,0,$H$89),IF((O15-O18)&lt;=($F$90*COUNTIF(P3:P4,"&lt;&gt;0")+$K$90+$L$90),0,$H$89)))</f>
        <v>0</v>
      </c>
      <c r="Q46" s="23" t="n">
        <f aca="false">IF(Q4=0,0,IF(Q3=0,IF((P15-P18)&lt;=$F$89,0,$H$89),IF((P15-P18)&lt;=($F$90*COUNTIF(Q3:Q4,"&lt;&gt;0")+$K$90+$L$90),0,$H$89)))</f>
        <v>0</v>
      </c>
      <c r="R46" s="23" t="n">
        <f aca="false">IF(R4=0,0,IF(R3=0,IF((Q15-Q18)&lt;=$F$89,0,$H$89),IF((Q15-Q18)&lt;=($F$90*COUNTIF(R3:R4,"&lt;&gt;0")+$K$90+$L$90),0,$H$89)))</f>
        <v>0</v>
      </c>
      <c r="S46" s="23" t="n">
        <f aca="false">IF(S4=0,0,IF(S3=0,IF((R15-R18)&lt;=$F$89,0,$H$89),IF((R15-R18)&lt;=($F$90*COUNTIF(S3:S4,"&lt;&gt;0")+$K$90+$L$90),0,$H$89)))</f>
        <v>0</v>
      </c>
      <c r="T46" s="23" t="n">
        <f aca="false">IF(T4=0,0,IF(T3=0,IF((S15-S18)&lt;=$F$89,0,$H$89),IF((S15-S18)&lt;=($F$90*COUNTIF(T3:T4,"&lt;&gt;0")+$K$90+$L$90),0,$H$89)))</f>
        <v>0</v>
      </c>
      <c r="U46" s="23" t="n">
        <f aca="false">IF(U4=0,0,IF(U3=0,IF((T15-T18)&lt;=$F$89,0,$H$89),IF((T15-T18)&lt;=($F$90*COUNTIF(U3:U4,"&lt;&gt;0")+$K$90+$L$90),0,$H$89)))</f>
        <v>0</v>
      </c>
      <c r="V46" s="23" t="n">
        <f aca="false">IF(V4=0,0,IF(V3=0,IF((U15-U18)&lt;=$F$89,0,$H$89),IF((U15-U18)&lt;=($F$90*COUNTIF(V3:V4,"&lt;&gt;0")+$K$90+$L$90),0,$H$89)))</f>
        <v>0</v>
      </c>
      <c r="W46" s="23" t="n">
        <f aca="false">IF(W4=0,0,IF(W3=0,IF((V15-V18)&lt;=$F$89,0,$H$89),IF((V15-V18)&lt;=($F$90*COUNTIF(W3:W4,"&lt;&gt;0")+$K$90+$L$90),0,$H$89)))</f>
        <v>0</v>
      </c>
      <c r="X46" s="23" t="n">
        <f aca="false">IF(X4=0,0,IF(X3=0,IF((W15-W18)&lt;=$F$89,0,$H$89),IF((W15-W18)&lt;=($F$90*COUNTIF(X3:X4,"&lt;&gt;0")+$K$90+$L$90),0,$H$89)))</f>
        <v>0</v>
      </c>
      <c r="Y46" s="23" t="n">
        <f aca="false">IF(Y4=0,0,IF(Y3=0,IF((X15-X18)&lt;=$F$89,0,$H$89),IF((X15-X18)&lt;=($F$90*COUNTIF(Y3:Y4,"&lt;&gt;0")+$K$90+$L$90),0,$H$89)))</f>
        <v>0</v>
      </c>
      <c r="Z46" s="23" t="n">
        <f aca="false">IF(Z4=0,0,IF(Z3=0,IF((Y15-Y18)&lt;=$F$89,0,$H$89),IF((Y15-Y18)&lt;=($F$90*COUNTIF(Z3:Z4,"&lt;&gt;0")+$K$90+$L$90),0,$H$89)))</f>
        <v>0</v>
      </c>
      <c r="AA46" s="23" t="n">
        <f aca="false">IF(AA4=0,0,IF(AA3=0,IF((Z15-Z18)&lt;=$F$89,0,$H$89),IF((Z15-Z18)&lt;=($F$90*COUNTIF(AA3:AA4,"&lt;&gt;0")+$K$90+$L$90),0,$H$89)))</f>
        <v>0</v>
      </c>
      <c r="AB46" s="23" t="n">
        <f aca="false">IF(AB4=0,0,IF(AB3=0,IF((AA15-AA18)&lt;=$F$89,0,$H$89),IF((AA15-AA18)&lt;=($F$90*COUNTIF(AB3:AB4,"&lt;&gt;0")+$K$90+$L$90),0,$H$89)))</f>
        <v>0</v>
      </c>
      <c r="AC46" s="23" t="n">
        <f aca="false">IF(AC4=0,0,IF(AC3=0,IF((AB15-AB18)&lt;=$F$89,0,$H$89),IF((AB15-AB18)&lt;=($F$90*COUNTIF(AC3:AC4,"&lt;&gt;0")+$K$90+$L$90),0,$H$89)))</f>
        <v>0</v>
      </c>
      <c r="AD46" s="23" t="n">
        <f aca="false">IF(AD4=0,0,IF(AD3=0,IF((AC15-AC18)&lt;=$F$89,0,$H$89),IF((AC15-AC18)&lt;=($F$90*COUNTIF(AD3:AD4,"&lt;&gt;0")+$K$90+$L$90),0,$H$89)))</f>
        <v>0</v>
      </c>
      <c r="AE46" s="23" t="n">
        <f aca="false">IF(AE4=0,0,IF(AE3=0,IF((AD15-AD18)&lt;=$F$89,0,$H$89),IF((AD15-AD18)&lt;=($F$90*COUNTIF(AE3:AE4,"&lt;&gt;0")+$K$90+$L$90),0,$H$89)))</f>
        <v>0</v>
      </c>
      <c r="AF46" s="23" t="n">
        <f aca="false">IF(AF4=0,0,IF(AF3=0,IF((AE15-AE18)&lt;=$F$89,0,$H$89),IF((AE15-AE18)&lt;=($F$90*COUNTIF(AF3:AF4,"&lt;&gt;0")+$K$90+$L$90),0,$H$89)))</f>
        <v>0</v>
      </c>
      <c r="AG46" s="23" t="n">
        <f aca="false">IF(AG4=0,0,IF(AG3=0,IF((AF15-AF18)&lt;=$F$89,0,$H$89),IF((AF15-AF18)&lt;=($F$90*COUNTIF(AG3:AG4,"&lt;&gt;0")+$K$90+$L$90),0,$H$89)))</f>
        <v>0</v>
      </c>
      <c r="AH46" s="23" t="n">
        <f aca="false">IF(AH4=0,0,IF(AH3=0,IF((AG15-AG18)&lt;=$F$89,0,$H$89),IF((AG15-AG18)&lt;=($F$90*COUNTIF(AH3:AH4,"&lt;&gt;0")+$K$90+$L$90),0,$H$89)))</f>
        <v>0</v>
      </c>
      <c r="AI46" s="23" t="n">
        <f aca="false">IF(AI4=0,0,IF(AI3=0,IF((AH15-AH18)&lt;=$F$89,0,$H$89),IF((AH15-AH18)&lt;=($F$90*COUNTIF(AI3:AI4,"&lt;&gt;0")+$K$90+$L$90),0,$H$89)))</f>
        <v>0</v>
      </c>
      <c r="AJ46" s="23" t="n">
        <f aca="false">IF(AJ4=0,0,IF(AJ3=0,IF((AI15-AI18)&lt;=$F$89,0,$H$89),IF((AI15-AI18)&lt;=($F$90*COUNTIF(AJ3:AJ4,"&lt;&gt;0")+$K$90+$L$90),0,$H$89)))</f>
        <v>0</v>
      </c>
      <c r="AK46" s="23" t="n">
        <f aca="false">IF(AK4=0,0,IF(AK3=0,IF((AJ15-AJ18)&lt;=$F$89,0,$H$89),IF((AJ15-AJ18)&lt;=($F$90*COUNTIF(AK3:AK4,"&lt;&gt;0")+$K$90+$L$90),0,$H$89)))</f>
        <v>0</v>
      </c>
      <c r="AL46" s="23" t="n">
        <f aca="false">IF(AL4=0,0,IF(AL3=0,IF((AK15-AK18)&lt;=$F$89,0,$H$89),IF((AK15-AK18)&lt;=($F$90*COUNTIF(AL3:AL4,"&lt;&gt;0")+$K$90+$L$90),0,$H$89)))</f>
        <v>0</v>
      </c>
      <c r="AM46" s="23" t="n">
        <f aca="false">IF(AM4=0,0,IF(AM3=0,IF((AL15-AL18)&lt;=$F$89,0,$H$89),IF((AL15-AL18)&lt;=($F$90*COUNTIF(AM3:AM4,"&lt;&gt;0")+$K$90+$L$90),0,$H$89)))</f>
        <v>0</v>
      </c>
      <c r="AN46" s="23" t="n">
        <f aca="false">IF(AN4=0,0,IF(AN3=0,IF((AM15-AM18)&lt;=$F$89,0,$H$89),IF((AM15-AM18)&lt;=($F$90*COUNTIF(AN3:AN4,"&lt;&gt;0")+$K$90+$L$90),0,$H$89)))</f>
        <v>0</v>
      </c>
      <c r="AO46" s="23" t="n">
        <f aca="false">IF(AO4=0,0,IF(AO3=0,IF((AN15-AN18)&lt;=$F$89,0,$H$89),IF((AN15-AN18)&lt;=($F$90*COUNTIF(AO3:AO4,"&lt;&gt;0")+$K$90+$L$90),0,$H$89)))</f>
        <v>0</v>
      </c>
      <c r="AP46" s="23" t="n">
        <f aca="false">IF(AP4=0,0,IF(AP3=0,IF((AO15-AO18)&lt;=$F$89,0,$H$89),IF((AO15-AO18)&lt;=($F$90*COUNTIF(AP3:AP4,"&lt;&gt;0")+$K$90+$L$90),0,$H$89)))</f>
        <v>0</v>
      </c>
      <c r="AQ46" s="23" t="n">
        <f aca="false">IF(AQ4=0,0,IF(AQ3=0,IF((AP15-AP18)&lt;=$F$89,0,$H$89),IF((AP15-AP18)&lt;=($F$90*COUNTIF(AQ3:AQ4,"&lt;&gt;0")+$K$90+$L$90),0,$H$89)))</f>
        <v>0</v>
      </c>
      <c r="AR46" s="23" t="n">
        <f aca="false">IF(AR4=0,0,IF(AR3=0,IF((AQ15-AQ18)&lt;=$F$89,0,$H$89),IF((AQ15-AQ18)&lt;=($F$90*COUNTIF(AR3:AR4,"&lt;&gt;0")+$K$90+$L$90),0,$H$89)))</f>
        <v>0</v>
      </c>
      <c r="AS46" s="23" t="n">
        <f aca="false">IF(AS4=0,0,IF(AS3=0,IF((AR15-AR18)&lt;=$F$89,0,$H$89),IF((AR15-AR18)&lt;=($F$90*COUNTIF(AS3:AS4,"&lt;&gt;0")+$K$90+$L$90),0,$H$89)))</f>
        <v>0</v>
      </c>
    </row>
    <row r="47" s="127" customFormat="true" ht="17" hidden="false" customHeight="true" outlineLevel="0" collapsed="false">
      <c r="A47" s="125" t="s">
        <v>160</v>
      </c>
      <c r="B47" s="126" t="s">
        <v>28</v>
      </c>
      <c r="C47" s="126"/>
      <c r="D47" s="126" t="n">
        <f aca="false">ROUNDUP(IF(D43-D41+D45&lt;=0,0,D43-D41+D45),-3)</f>
        <v>0</v>
      </c>
      <c r="E47" s="126" t="n">
        <f aca="false">ROUNDUP(IF(E43-E41+E45&lt;=0,0,E43-E41+E45),-3)</f>
        <v>0</v>
      </c>
      <c r="F47" s="126" t="n">
        <f aca="false">ROUNDUP(IF(F43-F41+F45&lt;=0,0,F43-F41+F45),-3)</f>
        <v>0</v>
      </c>
      <c r="G47" s="126" t="n">
        <f aca="false">ROUNDUP(IF(G43-G41+G45&lt;=0,0,G43-G41+G45),-3)</f>
        <v>0</v>
      </c>
      <c r="H47" s="126" t="n">
        <f aca="false">ROUNDUP(IF(H43-H41+H45&lt;=0,0,H43-H41+H45),-3)</f>
        <v>0</v>
      </c>
      <c r="I47" s="126" t="n">
        <f aca="false">ROUNDUP(IF(I43-I41+I45&lt;=0,0,I43-I41+I45),-3)</f>
        <v>0</v>
      </c>
      <c r="J47" s="126" t="n">
        <f aca="false">ROUNDUP(IF(J43-J41+J45&lt;=0,0,J43-J41+J45),-3)</f>
        <v>0</v>
      </c>
      <c r="K47" s="126" t="n">
        <f aca="false">ROUNDUP(IF(K43-K41+K45&lt;=0,0,K43-K41+K45),-3)</f>
        <v>0</v>
      </c>
      <c r="L47" s="126" t="n">
        <f aca="false">ROUNDUP(IF(L43-L41+L45&lt;=0,0,L43-L41+L45),-3)</f>
        <v>0</v>
      </c>
      <c r="M47" s="126" t="n">
        <f aca="false">ROUNDUP(IF(M43-M41+M45&lt;=0,0,M43-M41+M45),-3)</f>
        <v>0</v>
      </c>
      <c r="N47" s="126" t="n">
        <f aca="false">ROUNDUP(IF(N43-N41+N45&lt;=0,0,N43-N41+N45),-3)</f>
        <v>0</v>
      </c>
      <c r="O47" s="126" t="n">
        <f aca="false">ROUNDUP(IF(O43-O41+O45&lt;=0,0,O43-O41+O45),-3)</f>
        <v>0</v>
      </c>
      <c r="P47" s="126" t="n">
        <f aca="false">ROUNDUP(IF(P43-P41+P45&lt;=0,0,P43-P41+P45),-3)</f>
        <v>0</v>
      </c>
      <c r="Q47" s="126" t="n">
        <f aca="false">ROUNDUP(IF(Q43-Q41+Q45&lt;=0,0,Q43-Q41+Q45),-3)</f>
        <v>0</v>
      </c>
      <c r="R47" s="126" t="n">
        <f aca="false">ROUNDUP(IF(R43-R41+R45&lt;=0,0,R43-R41+R45),-3)</f>
        <v>0</v>
      </c>
      <c r="S47" s="126" t="n">
        <f aca="false">ROUNDUP(IF(S43-S41+S45&lt;=0,0,S43-S41+S45),-3)</f>
        <v>0</v>
      </c>
      <c r="T47" s="126" t="n">
        <f aca="false">ROUNDUP(IF(T43-T41+T45&lt;=0,0,T43-T41+T45),-3)</f>
        <v>0</v>
      </c>
      <c r="U47" s="126" t="n">
        <f aca="false">ROUNDUP(IF(U43-U41+U45&lt;=0,0,U43-U41+U45),-3)</f>
        <v>0</v>
      </c>
      <c r="V47" s="126" t="n">
        <f aca="false">ROUNDUP(IF(V43-V41+V45&lt;=0,0,V43-V41+V45),-3)</f>
        <v>0</v>
      </c>
      <c r="W47" s="126" t="n">
        <f aca="false">ROUNDUP(IF(W43-W41+W45&lt;=0,0,W43-W41+W45),-3)</f>
        <v>0</v>
      </c>
      <c r="X47" s="126" t="n">
        <f aca="false">ROUNDUP(IF(X43-X41+X45&lt;=0,0,X43-X41+X45),-3)</f>
        <v>0</v>
      </c>
      <c r="Y47" s="126" t="n">
        <f aca="false">ROUNDUP(IF(Y43-Y41+Y45&lt;=0,0,Y43-Y41+Y45),-3)</f>
        <v>0</v>
      </c>
      <c r="Z47" s="126" t="n">
        <f aca="false">ROUNDUP(IF(Z43-Z41+Z45&lt;=0,0,Z43-Z41+Z45),-3)</f>
        <v>0</v>
      </c>
      <c r="AA47" s="126" t="n">
        <f aca="false">ROUNDUP(IF(AA43-AA41+AA45&lt;=0,0,AA43-AA41+AA45),-3)</f>
        <v>0</v>
      </c>
      <c r="AB47" s="126" t="n">
        <f aca="false">ROUNDUP(IF(AB43-AB41+AB45&lt;=0,0,AB43-AB41+AB45),-3)</f>
        <v>0</v>
      </c>
      <c r="AC47" s="126" t="n">
        <f aca="false">ROUNDUP(IF(AC43-AC41+AC45&lt;=0,0,AC43-AC41+AC45),-3)</f>
        <v>0</v>
      </c>
      <c r="AD47" s="126" t="n">
        <f aca="false">ROUNDUP(IF(AD43-AD41+AD45&lt;=0,0,AD43-AD41+AD45),-3)</f>
        <v>0</v>
      </c>
      <c r="AE47" s="126" t="n">
        <f aca="false">ROUNDUP(IF(AE43-AE41+AE45&lt;=0,0,AE43-AE41+AE45),-3)</f>
        <v>0</v>
      </c>
      <c r="AF47" s="126" t="n">
        <f aca="false">ROUNDUP(IF(AF43-AF41+AF45&lt;=0,0,AF43-AF41+AF45),-3)</f>
        <v>0</v>
      </c>
      <c r="AG47" s="126" t="n">
        <f aca="false">ROUNDUP(IF(AG43-AG41+AG45&lt;=0,0,AG43-AG41+AG45),-3)</f>
        <v>0</v>
      </c>
      <c r="AH47" s="126" t="n">
        <f aca="false">ROUNDUP(IF(AH43-AH41+AH45&lt;=0,0,AH43-AH41+AH45),-3)</f>
        <v>0</v>
      </c>
      <c r="AI47" s="126" t="n">
        <f aca="false">ROUNDUP(IF(AI43-AI41+AI45&lt;=0,0,AI43-AI41+AI45),-3)</f>
        <v>0</v>
      </c>
      <c r="AJ47" s="126" t="n">
        <f aca="false">ROUNDUP(IF(AJ43-AJ41+AJ45&lt;=0,0,AJ43-AJ41+AJ45),-3)</f>
        <v>0</v>
      </c>
      <c r="AK47" s="126" t="n">
        <f aca="false">ROUNDUP(IF(AK43-AK41+AK45&lt;=0,0,AK43-AK41+AK45),-3)</f>
        <v>0</v>
      </c>
      <c r="AL47" s="126" t="n">
        <f aca="false">ROUNDUP(IF(AL43-AL41+AL45&lt;=0,0,AL43-AL41+AL45),-3)</f>
        <v>0</v>
      </c>
      <c r="AM47" s="126" t="n">
        <f aca="false">ROUNDUP(IF(AM43-AM41+AM45&lt;=0,0,AM43-AM41+AM45),-3)</f>
        <v>0</v>
      </c>
      <c r="AN47" s="126" t="n">
        <f aca="false">ROUNDUP(IF(AN43-AN41+AN45&lt;=0,0,AN43-AN41+AN45),-3)</f>
        <v>0</v>
      </c>
      <c r="AO47" s="126" t="n">
        <f aca="false">ROUNDUP(IF(AO43-AO41+AO45&lt;=0,0,AO43-AO41+AO45),-3)</f>
        <v>0</v>
      </c>
      <c r="AP47" s="126" t="n">
        <f aca="false">ROUNDUP(IF(AP43-AP41+AP45&lt;=0,0,AP43-AP41+AP45),-3)</f>
        <v>0</v>
      </c>
      <c r="AQ47" s="126" t="n">
        <f aca="false">ROUNDUP(IF(AQ43-AQ41+AQ45&lt;=0,0,AQ43-AQ41+AQ45),-3)</f>
        <v>0</v>
      </c>
      <c r="AR47" s="126" t="n">
        <f aca="false">ROUNDUP(IF(AR43-AR41+AR45&lt;=0,0,AR43-AR41+AR45),-3)</f>
        <v>0</v>
      </c>
      <c r="AS47" s="126" t="n">
        <f aca="false">ROUNDUP(IF(AS43-AS41+AS45&lt;=0,0,AS43-AS41+AS45),-3)</f>
        <v>0</v>
      </c>
    </row>
    <row r="48" s="127" customFormat="true" ht="17" hidden="false" customHeight="false" outlineLevel="0" collapsed="false">
      <c r="A48" s="125"/>
      <c r="B48" s="126" t="s">
        <v>30</v>
      </c>
      <c r="C48" s="126"/>
      <c r="D48" s="126" t="n">
        <f aca="false">ROUNDUP(IF(D44-D42+D46&lt;=0,0,D44-D42+D46),-3)</f>
        <v>0</v>
      </c>
      <c r="E48" s="126" t="n">
        <f aca="false">ROUNDUP(IF(E44-E42+E46&lt;=0,0,E44-E42+E46),-3)</f>
        <v>0</v>
      </c>
      <c r="F48" s="126" t="n">
        <f aca="false">ROUNDUP(IF(F44-F42+F46&lt;=0,0,F44-F42+F46),-3)</f>
        <v>0</v>
      </c>
      <c r="G48" s="126" t="n">
        <f aca="false">ROUNDUP(IF(G44-G42+G46&lt;=0,0,G44-G42+G46),-3)</f>
        <v>0</v>
      </c>
      <c r="H48" s="126" t="n">
        <f aca="false">ROUNDUP(IF(H44-H42+H46&lt;=0,0,H44-H42+H46),-3)</f>
        <v>0</v>
      </c>
      <c r="I48" s="126" t="n">
        <f aca="false">ROUNDUP(IF(I44-I42+I46&lt;=0,0,I44-I42+I46),-3)</f>
        <v>0</v>
      </c>
      <c r="J48" s="126" t="n">
        <f aca="false">ROUNDUP(IF(J44-J42+J46&lt;=0,0,J44-J42+J46),-3)</f>
        <v>0</v>
      </c>
      <c r="K48" s="126" t="n">
        <f aca="false">ROUNDUP(IF(K44-K42+K46&lt;=0,0,K44-K42+K46),-3)</f>
        <v>0</v>
      </c>
      <c r="L48" s="126" t="n">
        <f aca="false">ROUNDUP(IF(L44-L42+L46&lt;=0,0,L44-L42+L46),-3)</f>
        <v>0</v>
      </c>
      <c r="M48" s="126" t="n">
        <f aca="false">ROUNDUP(IF(M44-M42+M46&lt;=0,0,M44-M42+M46),-3)</f>
        <v>0</v>
      </c>
      <c r="N48" s="126" t="n">
        <f aca="false">ROUNDUP(IF(N44-N42+N46&lt;=0,0,N44-N42+N46),-3)</f>
        <v>0</v>
      </c>
      <c r="O48" s="126" t="n">
        <f aca="false">ROUNDUP(IF(O44-O42+O46&lt;=0,0,O44-O42+O46),-3)</f>
        <v>0</v>
      </c>
      <c r="P48" s="126" t="n">
        <f aca="false">ROUNDUP(IF(P44-P42+P46&lt;=0,0,P44-P42+P46),-3)</f>
        <v>0</v>
      </c>
      <c r="Q48" s="126" t="n">
        <f aca="false">ROUNDUP(IF(Q44-Q42+Q46&lt;=0,0,Q44-Q42+Q46),-3)</f>
        <v>0</v>
      </c>
      <c r="R48" s="126" t="n">
        <f aca="false">ROUNDUP(IF(R44-R42+R46&lt;=0,0,R44-R42+R46),-3)</f>
        <v>0</v>
      </c>
      <c r="S48" s="126" t="n">
        <f aca="false">ROUNDUP(IF(S44-S42+S46&lt;=0,0,S44-S42+S46),-3)</f>
        <v>0</v>
      </c>
      <c r="T48" s="126" t="n">
        <f aca="false">ROUNDUP(IF(T44-T42+T46&lt;=0,0,T44-T42+T46),-3)</f>
        <v>0</v>
      </c>
      <c r="U48" s="126" t="n">
        <f aca="false">ROUNDUP(IF(U44-U42+U46&lt;=0,0,U44-U42+U46),-3)</f>
        <v>0</v>
      </c>
      <c r="V48" s="126" t="n">
        <f aca="false">ROUNDUP(IF(V44-V42+V46&lt;=0,0,V44-V42+V46),-3)</f>
        <v>0</v>
      </c>
      <c r="W48" s="126" t="n">
        <f aca="false">ROUNDUP(IF(W44-W42+W46&lt;=0,0,W44-W42+W46),-3)</f>
        <v>0</v>
      </c>
      <c r="X48" s="126" t="n">
        <f aca="false">ROUNDUP(IF(X44-X42+X46&lt;=0,0,X44-X42+X46),-3)</f>
        <v>0</v>
      </c>
      <c r="Y48" s="126" t="n">
        <f aca="false">ROUNDUP(IF(Y44-Y42+Y46&lt;=0,0,Y44-Y42+Y46),-3)</f>
        <v>0</v>
      </c>
      <c r="Z48" s="126" t="n">
        <f aca="false">ROUNDUP(IF(Z44-Z42+Z46&lt;=0,0,Z44-Z42+Z46),-3)</f>
        <v>0</v>
      </c>
      <c r="AA48" s="126" t="n">
        <f aca="false">ROUNDUP(IF(AA44-AA42+AA46&lt;=0,0,AA44-AA42+AA46),-3)</f>
        <v>0</v>
      </c>
      <c r="AB48" s="126" t="n">
        <f aca="false">ROUNDUP(IF(AB44-AB42+AB46&lt;=0,0,AB44-AB42+AB46),-3)</f>
        <v>0</v>
      </c>
      <c r="AC48" s="126" t="n">
        <f aca="false">ROUNDUP(IF(AC44-AC42+AC46&lt;=0,0,AC44-AC42+AC46),-3)</f>
        <v>0</v>
      </c>
      <c r="AD48" s="126" t="n">
        <f aca="false">ROUNDUP(IF(AD44-AD42+AD46&lt;=0,0,AD44-AD42+AD46),-3)</f>
        <v>0</v>
      </c>
      <c r="AE48" s="126" t="n">
        <f aca="false">ROUNDUP(IF(AE44-AE42+AE46&lt;=0,0,AE44-AE42+AE46),-3)</f>
        <v>0</v>
      </c>
      <c r="AF48" s="126" t="n">
        <f aca="false">ROUNDUP(IF(AF44-AF42+AF46&lt;=0,0,AF44-AF42+AF46),-3)</f>
        <v>0</v>
      </c>
      <c r="AG48" s="126" t="n">
        <f aca="false">ROUNDUP(IF(AG44-AG42+AG46&lt;=0,0,AG44-AG42+AG46),-3)</f>
        <v>0</v>
      </c>
      <c r="AH48" s="126" t="n">
        <f aca="false">ROUNDUP(IF(AH44-AH42+AH46&lt;=0,0,AH44-AH42+AH46),-3)</f>
        <v>0</v>
      </c>
      <c r="AI48" s="126" t="n">
        <f aca="false">ROUNDUP(IF(AI44-AI42+AI46&lt;=0,0,AI44-AI42+AI46),-3)</f>
        <v>0</v>
      </c>
      <c r="AJ48" s="126" t="n">
        <f aca="false">ROUNDUP(IF(AJ44-AJ42+AJ46&lt;=0,0,AJ44-AJ42+AJ46),-3)</f>
        <v>0</v>
      </c>
      <c r="AK48" s="126" t="n">
        <f aca="false">ROUNDUP(IF(AK44-AK42+AK46&lt;=0,0,AK44-AK42+AK46),-3)</f>
        <v>0</v>
      </c>
      <c r="AL48" s="126" t="n">
        <f aca="false">ROUNDUP(IF(AL44-AL42+AL46&lt;=0,0,AL44-AL42+AL46),-3)</f>
        <v>0</v>
      </c>
      <c r="AM48" s="126" t="n">
        <f aca="false">ROUNDUP(IF(AM44-AM42+AM46&lt;=0,0,AM44-AM42+AM46),-3)</f>
        <v>0</v>
      </c>
      <c r="AN48" s="126" t="n">
        <f aca="false">ROUNDUP(IF(AN44-AN42+AN46&lt;=0,0,AN44-AN42+AN46),-3)</f>
        <v>0</v>
      </c>
      <c r="AO48" s="126" t="n">
        <f aca="false">ROUNDUP(IF(AO44-AO42+AO46&lt;=0,0,AO44-AO42+AO46),-3)</f>
        <v>0</v>
      </c>
      <c r="AP48" s="126" t="n">
        <f aca="false">ROUNDUP(IF(AP44-AP42+AP46&lt;=0,0,AP44-AP42+AP46),-3)</f>
        <v>0</v>
      </c>
      <c r="AQ48" s="126" t="n">
        <f aca="false">ROUNDUP(IF(AQ44-AQ42+AQ46&lt;=0,0,AQ44-AQ42+AQ46),-3)</f>
        <v>0</v>
      </c>
      <c r="AR48" s="126" t="n">
        <f aca="false">ROUNDUP(IF(AR44-AR42+AR46&lt;=0,0,AR44-AR42+AR46),-3)</f>
        <v>0</v>
      </c>
      <c r="AS48" s="126" t="n">
        <f aca="false">ROUNDUP(IF(AS44-AS42+AS46&lt;=0,0,AS44-AS42+AS46),-3)</f>
        <v>0</v>
      </c>
    </row>
    <row r="49" s="121" customFormat="true" ht="17" hidden="false" customHeight="false" outlineLevel="0" collapsed="false">
      <c r="A49" s="128" t="s">
        <v>161</v>
      </c>
      <c r="B49" s="128"/>
      <c r="C49" s="120" t="n">
        <f aca="false">C31+C32+C47+C48</f>
        <v>0</v>
      </c>
      <c r="D49" s="120" t="n">
        <f aca="false">D31+D32+D47+D48</f>
        <v>0</v>
      </c>
      <c r="E49" s="120" t="n">
        <f aca="false">E31+E32+E47+E48</f>
        <v>0</v>
      </c>
      <c r="F49" s="120" t="n">
        <f aca="false">F31+F32+F47+F48</f>
        <v>0</v>
      </c>
      <c r="G49" s="120" t="n">
        <f aca="false">G31+G32+G47+G48</f>
        <v>0</v>
      </c>
      <c r="H49" s="120" t="n">
        <f aca="false">H31+H32+H47+H48</f>
        <v>0</v>
      </c>
      <c r="I49" s="120" t="n">
        <f aca="false">I31+I32+I47+I48</f>
        <v>0</v>
      </c>
      <c r="J49" s="120" t="n">
        <f aca="false">J31+J32+J47+J48</f>
        <v>0</v>
      </c>
      <c r="K49" s="120" t="n">
        <f aca="false">K31+K32+K47+K48</f>
        <v>0</v>
      </c>
      <c r="L49" s="120" t="n">
        <f aca="false">L31+L32+L47+L48</f>
        <v>0</v>
      </c>
      <c r="M49" s="120" t="n">
        <f aca="false">M31+M32+M47+M48</f>
        <v>0</v>
      </c>
      <c r="N49" s="120" t="n">
        <f aca="false">N31+N32+N47+N48</f>
        <v>0</v>
      </c>
      <c r="O49" s="120" t="n">
        <f aca="false">O31+O32+O47+O48</f>
        <v>0</v>
      </c>
      <c r="P49" s="120" t="n">
        <f aca="false">P31+P32+P47+P48</f>
        <v>0</v>
      </c>
      <c r="Q49" s="120" t="n">
        <f aca="false">Q31+Q32+Q47+Q48</f>
        <v>0</v>
      </c>
      <c r="R49" s="120" t="n">
        <f aca="false">R31+R32+R47+R48</f>
        <v>0</v>
      </c>
      <c r="S49" s="120" t="n">
        <f aca="false">S31+S32+S47+S48</f>
        <v>0</v>
      </c>
      <c r="T49" s="120" t="n">
        <f aca="false">T31+T32+T47+T48</f>
        <v>0</v>
      </c>
      <c r="U49" s="120" t="n">
        <f aca="false">U31+U32+U47+U48</f>
        <v>0</v>
      </c>
      <c r="V49" s="120" t="n">
        <f aca="false">V31+V32+V47+V48</f>
        <v>0</v>
      </c>
      <c r="W49" s="120" t="n">
        <f aca="false">W31+W32+W47+W48</f>
        <v>0</v>
      </c>
      <c r="X49" s="120" t="n">
        <f aca="false">X31+X32+X47+X48</f>
        <v>0</v>
      </c>
      <c r="Y49" s="120" t="n">
        <f aca="false">Y31+Y32+Y47+Y48</f>
        <v>0</v>
      </c>
      <c r="Z49" s="120" t="n">
        <f aca="false">Z31+Z32+Z47+Z48</f>
        <v>0</v>
      </c>
      <c r="AA49" s="120" t="n">
        <f aca="false">AA31+AA32+AA47+AA48</f>
        <v>0</v>
      </c>
      <c r="AB49" s="120" t="n">
        <f aca="false">AB31+AB32+AB47+AB48</f>
        <v>0</v>
      </c>
      <c r="AC49" s="120" t="n">
        <f aca="false">AC31+AC32+AC47+AC48</f>
        <v>0</v>
      </c>
      <c r="AD49" s="120" t="n">
        <f aca="false">AD31+AD32+AD47+AD48</f>
        <v>0</v>
      </c>
      <c r="AE49" s="120" t="n">
        <f aca="false">AE31+AE32+AE47+AE48</f>
        <v>0</v>
      </c>
      <c r="AF49" s="120" t="n">
        <f aca="false">AF31+AF32+AF47+AF48</f>
        <v>0</v>
      </c>
      <c r="AG49" s="120" t="n">
        <f aca="false">AG31+AG32+AG47+AG48</f>
        <v>0</v>
      </c>
      <c r="AH49" s="120" t="n">
        <f aca="false">AH31+AH32+AH47+AH48</f>
        <v>0</v>
      </c>
      <c r="AI49" s="120" t="n">
        <f aca="false">AI31+AI32+AI47+AI48</f>
        <v>0</v>
      </c>
      <c r="AJ49" s="120" t="n">
        <f aca="false">AJ31+AJ32+AJ47+AJ48</f>
        <v>0</v>
      </c>
      <c r="AK49" s="120" t="n">
        <f aca="false">AK31+AK32+AK47+AK48</f>
        <v>0</v>
      </c>
      <c r="AL49" s="120" t="n">
        <f aca="false">AL31+AL32+AL47+AL48</f>
        <v>0</v>
      </c>
      <c r="AM49" s="120" t="n">
        <f aca="false">AM31+AM32+AM47+AM48</f>
        <v>0</v>
      </c>
      <c r="AN49" s="120" t="n">
        <f aca="false">AN31+AN32+AN47+AN48</f>
        <v>0</v>
      </c>
      <c r="AO49" s="120" t="n">
        <f aca="false">AO31+AO32+AO47+AO48</f>
        <v>0</v>
      </c>
      <c r="AP49" s="120" t="n">
        <f aca="false">AP31+AP32+AP47+AP48</f>
        <v>0</v>
      </c>
      <c r="AQ49" s="120" t="n">
        <f aca="false">AQ31+AQ32+AQ47+AQ48</f>
        <v>0</v>
      </c>
      <c r="AR49" s="120" t="n">
        <f aca="false">AR31+AR32+AR47+AR48</f>
        <v>0</v>
      </c>
      <c r="AS49" s="120" t="n">
        <f aca="false">AS31+AS32+AS47+AS48</f>
        <v>0</v>
      </c>
    </row>
    <row r="50" customFormat="false" ht="17" hidden="false" customHeight="false" outlineLevel="0" collapsed="false">
      <c r="A50" s="6"/>
      <c r="B50" s="6"/>
      <c r="C50" s="6"/>
      <c r="D50" s="6"/>
      <c r="E50" s="6"/>
      <c r="F50" s="68"/>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customFormat="false" ht="17" hidden="false" customHeight="true" outlineLevel="0" collapsed="false">
      <c r="A51" s="30" t="s">
        <v>162</v>
      </c>
      <c r="B51" s="30"/>
      <c r="C51" s="72" t="s">
        <v>163</v>
      </c>
      <c r="D51" s="72"/>
      <c r="E51" s="72"/>
      <c r="F51" s="72"/>
      <c r="G51" s="72"/>
      <c r="H51" s="72"/>
      <c r="I51" s="72"/>
      <c r="J51" s="72"/>
      <c r="K51" s="72"/>
      <c r="L51" s="72"/>
      <c r="M51" s="72"/>
      <c r="N51" s="72"/>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customFormat="false" ht="17" hidden="false" customHeight="true" outlineLevel="0" collapsed="false">
      <c r="A52" s="30"/>
      <c r="B52" s="52"/>
      <c r="C52" s="72" t="s">
        <v>164</v>
      </c>
      <c r="D52" s="72"/>
      <c r="E52" s="72"/>
      <c r="F52" s="72"/>
      <c r="G52" s="72"/>
      <c r="H52" s="72"/>
      <c r="I52" s="72"/>
      <c r="J52" s="72"/>
      <c r="K52" s="72"/>
      <c r="L52" s="72"/>
      <c r="M52" s="72"/>
      <c r="N52" s="72"/>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customFormat="false" ht="17" hidden="false" customHeight="false" outlineLevel="0" collapsed="false">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customFormat="false" ht="17" hidden="false" customHeight="true" outlineLevel="0" collapsed="false">
      <c r="A54" s="15" t="s">
        <v>165</v>
      </c>
      <c r="B54" s="15"/>
      <c r="C54" s="72" t="s">
        <v>166</v>
      </c>
      <c r="D54" s="72"/>
      <c r="E54" s="72"/>
      <c r="F54" s="72"/>
      <c r="G54" s="72"/>
      <c r="H54" s="72"/>
      <c r="I54" s="72"/>
      <c r="J54" s="72"/>
      <c r="K54" s="72"/>
      <c r="L54" s="72"/>
      <c r="M54" s="72"/>
      <c r="N54" s="72"/>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customFormat="false" ht="17" hidden="false" customHeight="true" outlineLevel="0" collapsed="false">
      <c r="A55" s="15"/>
      <c r="B55" s="6"/>
      <c r="C55" s="72" t="s">
        <v>167</v>
      </c>
      <c r="D55" s="72"/>
      <c r="E55" s="72"/>
      <c r="F55" s="72"/>
      <c r="G55" s="72"/>
      <c r="H55" s="72"/>
      <c r="I55" s="72"/>
      <c r="J55" s="72"/>
      <c r="K55" s="72"/>
      <c r="L55" s="72"/>
      <c r="M55" s="72"/>
      <c r="N55" s="72"/>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customFormat="false" ht="17" hidden="false" customHeight="false" outlineLevel="0" collapsed="false">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customFormat="false" ht="17" hidden="false" customHeight="true" outlineLevel="0" collapsed="false">
      <c r="A57" s="129" t="s">
        <v>168</v>
      </c>
      <c r="B57" s="129" t="s">
        <v>145</v>
      </c>
      <c r="C57" s="130"/>
      <c r="D57" s="131" t="s">
        <v>169</v>
      </c>
      <c r="E57" s="131"/>
      <c r="F57" s="131"/>
      <c r="G57" s="73" t="s">
        <v>145</v>
      </c>
      <c r="H57" s="73"/>
      <c r="I57" s="73"/>
      <c r="J57" s="73"/>
      <c r="K57" s="73"/>
      <c r="L57" s="129" t="s">
        <v>170</v>
      </c>
      <c r="M57" s="132"/>
      <c r="N57" s="77"/>
      <c r="O57" s="77"/>
      <c r="P57" s="77"/>
      <c r="Q57" s="77"/>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customFormat="false" ht="17" hidden="false" customHeight="true" outlineLevel="0" collapsed="false">
      <c r="A58" s="129"/>
      <c r="B58" s="129"/>
      <c r="C58" s="133" t="s">
        <v>171</v>
      </c>
      <c r="D58" s="134" t="s">
        <v>172</v>
      </c>
      <c r="E58" s="134"/>
      <c r="F58" s="23" t="n">
        <v>600000</v>
      </c>
      <c r="G58" s="135"/>
      <c r="H58" s="136"/>
      <c r="I58" s="136"/>
      <c r="J58" s="136"/>
      <c r="K58" s="137" t="s">
        <v>173</v>
      </c>
      <c r="L58" s="129"/>
      <c r="M58" s="138"/>
      <c r="N58" s="15"/>
      <c r="O58" s="15"/>
      <c r="P58" s="15"/>
      <c r="Q58" s="15"/>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customFormat="false" ht="17" hidden="false" customHeight="false" outlineLevel="0" collapsed="false">
      <c r="A59" s="129"/>
      <c r="B59" s="129"/>
      <c r="C59" s="133"/>
      <c r="D59" s="134" t="s">
        <v>174</v>
      </c>
      <c r="E59" s="134"/>
      <c r="F59" s="130" t="n">
        <v>1299999</v>
      </c>
      <c r="G59" s="139"/>
      <c r="H59" s="140"/>
      <c r="I59" s="140"/>
      <c r="J59" s="140"/>
      <c r="K59" s="141" t="n">
        <v>600000</v>
      </c>
      <c r="L59" s="129"/>
      <c r="M59" s="138"/>
      <c r="N59" s="15"/>
      <c r="O59" s="15"/>
      <c r="P59" s="15"/>
      <c r="Q59" s="15"/>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customFormat="false" ht="17" hidden="false" customHeight="false" outlineLevel="0" collapsed="false">
      <c r="A60" s="129"/>
      <c r="B60" s="129"/>
      <c r="C60" s="133"/>
      <c r="D60" s="131" t="s">
        <v>175</v>
      </c>
      <c r="E60" s="131"/>
      <c r="F60" s="130" t="n">
        <v>4099999</v>
      </c>
      <c r="G60" s="139" t="s">
        <v>176</v>
      </c>
      <c r="H60" s="140" t="s">
        <v>177</v>
      </c>
      <c r="I60" s="142" t="n">
        <v>0.25</v>
      </c>
      <c r="J60" s="140" t="s">
        <v>178</v>
      </c>
      <c r="K60" s="141" t="n">
        <v>275000</v>
      </c>
      <c r="L60" s="129"/>
      <c r="M60" s="138"/>
      <c r="N60" s="15"/>
      <c r="O60" s="15"/>
      <c r="P60" s="15"/>
      <c r="Q60" s="15"/>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customFormat="false" ht="17" hidden="false" customHeight="false" outlineLevel="0" collapsed="false">
      <c r="A61" s="129"/>
      <c r="B61" s="129"/>
      <c r="C61" s="133"/>
      <c r="D61" s="131" t="s">
        <v>179</v>
      </c>
      <c r="E61" s="131"/>
      <c r="F61" s="130" t="n">
        <v>7699999</v>
      </c>
      <c r="G61" s="139" t="s">
        <v>176</v>
      </c>
      <c r="H61" s="140" t="s">
        <v>177</v>
      </c>
      <c r="I61" s="142" t="n">
        <v>0.15</v>
      </c>
      <c r="J61" s="140" t="s">
        <v>178</v>
      </c>
      <c r="K61" s="141" t="n">
        <v>685000</v>
      </c>
      <c r="L61" s="129"/>
      <c r="M61" s="138"/>
      <c r="N61" s="15"/>
      <c r="O61" s="15"/>
      <c r="P61" s="15"/>
      <c r="Q61" s="15"/>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customFormat="false" ht="17" hidden="false" customHeight="false" outlineLevel="0" collapsed="false">
      <c r="A62" s="129"/>
      <c r="B62" s="129"/>
      <c r="C62" s="133"/>
      <c r="D62" s="131" t="s">
        <v>180</v>
      </c>
      <c r="E62" s="131"/>
      <c r="F62" s="130" t="n">
        <v>9999999</v>
      </c>
      <c r="G62" s="139" t="s">
        <v>176</v>
      </c>
      <c r="H62" s="140" t="s">
        <v>177</v>
      </c>
      <c r="I62" s="142" t="n">
        <v>0.05</v>
      </c>
      <c r="J62" s="140" t="s">
        <v>178</v>
      </c>
      <c r="K62" s="141" t="n">
        <v>1455000</v>
      </c>
      <c r="L62" s="129"/>
      <c r="M62" s="138"/>
      <c r="N62" s="15"/>
      <c r="O62" s="15"/>
      <c r="P62" s="15"/>
      <c r="Q62" s="15"/>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customFormat="false" ht="17" hidden="false" customHeight="false" outlineLevel="0" collapsed="false">
      <c r="A63" s="129"/>
      <c r="B63" s="129"/>
      <c r="C63" s="133"/>
      <c r="D63" s="134" t="s">
        <v>181</v>
      </c>
      <c r="E63" s="134"/>
      <c r="F63" s="130"/>
      <c r="G63" s="139"/>
      <c r="H63" s="140"/>
      <c r="I63" s="142"/>
      <c r="J63" s="140"/>
      <c r="K63" s="141" t="n">
        <v>1955000</v>
      </c>
      <c r="L63" s="129"/>
      <c r="M63" s="138"/>
      <c r="N63" s="15"/>
      <c r="O63" s="15"/>
      <c r="P63" s="15"/>
      <c r="Q63" s="15"/>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customFormat="false" ht="17" hidden="false" customHeight="false" outlineLevel="0" collapsed="false">
      <c r="A64" s="129"/>
      <c r="B64" s="129"/>
      <c r="C64" s="133" t="s">
        <v>182</v>
      </c>
      <c r="D64" s="134" t="s">
        <v>183</v>
      </c>
      <c r="E64" s="134"/>
      <c r="F64" s="23" t="n">
        <v>1100000</v>
      </c>
      <c r="G64" s="135"/>
      <c r="H64" s="136"/>
      <c r="I64" s="136"/>
      <c r="J64" s="136"/>
      <c r="K64" s="137" t="s">
        <v>173</v>
      </c>
      <c r="L64" s="129"/>
      <c r="M64" s="138"/>
      <c r="N64" s="15"/>
      <c r="O64" s="15"/>
      <c r="P64" s="15"/>
      <c r="Q64" s="15"/>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customFormat="false" ht="17" hidden="false" customHeight="false" outlineLevel="0" collapsed="false">
      <c r="A65" s="129"/>
      <c r="B65" s="129"/>
      <c r="C65" s="133"/>
      <c r="D65" s="134" t="s">
        <v>184</v>
      </c>
      <c r="E65" s="134"/>
      <c r="F65" s="130" t="n">
        <v>3299999</v>
      </c>
      <c r="G65" s="139"/>
      <c r="H65" s="140"/>
      <c r="I65" s="140"/>
      <c r="J65" s="140"/>
      <c r="K65" s="141" t="n">
        <v>1100000</v>
      </c>
      <c r="L65" s="129"/>
      <c r="M65" s="138"/>
      <c r="N65" s="15"/>
      <c r="O65" s="15"/>
      <c r="P65" s="15"/>
      <c r="Q65" s="15"/>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customFormat="false" ht="17" hidden="false" customHeight="false" outlineLevel="0" collapsed="false">
      <c r="A66" s="129"/>
      <c r="B66" s="129"/>
      <c r="C66" s="133"/>
      <c r="D66" s="131" t="s">
        <v>185</v>
      </c>
      <c r="E66" s="131"/>
      <c r="F66" s="130" t="n">
        <v>4099999</v>
      </c>
      <c r="G66" s="139" t="s">
        <v>176</v>
      </c>
      <c r="H66" s="140" t="s">
        <v>177</v>
      </c>
      <c r="I66" s="142" t="n">
        <v>0.25</v>
      </c>
      <c r="J66" s="140" t="s">
        <v>178</v>
      </c>
      <c r="K66" s="141" t="n">
        <v>275000</v>
      </c>
      <c r="L66" s="129"/>
      <c r="M66" s="138"/>
      <c r="N66" s="15"/>
      <c r="O66" s="15"/>
      <c r="P66" s="15"/>
      <c r="Q66" s="15"/>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customFormat="false" ht="17" hidden="false" customHeight="false" outlineLevel="0" collapsed="false">
      <c r="A67" s="129"/>
      <c r="B67" s="129"/>
      <c r="C67" s="133"/>
      <c r="D67" s="131" t="s">
        <v>179</v>
      </c>
      <c r="E67" s="131"/>
      <c r="F67" s="130" t="n">
        <v>7699999</v>
      </c>
      <c r="G67" s="139" t="s">
        <v>176</v>
      </c>
      <c r="H67" s="140" t="s">
        <v>177</v>
      </c>
      <c r="I67" s="142" t="n">
        <v>0.15</v>
      </c>
      <c r="J67" s="140" t="s">
        <v>178</v>
      </c>
      <c r="K67" s="141" t="n">
        <v>685000</v>
      </c>
      <c r="L67" s="129"/>
      <c r="M67" s="138"/>
      <c r="N67" s="15"/>
      <c r="O67" s="15"/>
      <c r="P67" s="15"/>
      <c r="Q67" s="15"/>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customFormat="false" ht="17" hidden="false" customHeight="true" outlineLevel="0" collapsed="false">
      <c r="A68" s="129"/>
      <c r="B68" s="129"/>
      <c r="C68" s="133"/>
      <c r="D68" s="131" t="s">
        <v>180</v>
      </c>
      <c r="E68" s="131"/>
      <c r="F68" s="130" t="n">
        <v>9999999</v>
      </c>
      <c r="G68" s="139" t="s">
        <v>176</v>
      </c>
      <c r="H68" s="140" t="s">
        <v>177</v>
      </c>
      <c r="I68" s="142" t="n">
        <v>0.05</v>
      </c>
      <c r="J68" s="140" t="s">
        <v>178</v>
      </c>
      <c r="K68" s="141" t="n">
        <v>1455000</v>
      </c>
      <c r="L68" s="129"/>
      <c r="M68" s="138"/>
      <c r="N68" s="15"/>
      <c r="O68" s="15"/>
      <c r="P68" s="15"/>
      <c r="Q68" s="15"/>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customFormat="false" ht="17" hidden="false" customHeight="true" outlineLevel="0" collapsed="false">
      <c r="A69" s="129"/>
      <c r="B69" s="129"/>
      <c r="C69" s="133"/>
      <c r="D69" s="134" t="s">
        <v>181</v>
      </c>
      <c r="E69" s="134"/>
      <c r="F69" s="130"/>
      <c r="G69" s="139"/>
      <c r="H69" s="140"/>
      <c r="I69" s="142"/>
      <c r="J69" s="140"/>
      <c r="K69" s="141" t="n">
        <v>1955000</v>
      </c>
      <c r="L69" s="129"/>
      <c r="M69" s="138"/>
      <c r="N69" s="15"/>
      <c r="O69" s="15"/>
      <c r="P69" s="15"/>
      <c r="Q69" s="15"/>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customFormat="false" ht="17" hidden="false" customHeight="true" outlineLevel="0" collapsed="false">
      <c r="A70" s="129" t="s">
        <v>186</v>
      </c>
      <c r="B70" s="143" t="s">
        <v>187</v>
      </c>
      <c r="C70" s="23"/>
      <c r="D70" s="23" t="n">
        <v>480000</v>
      </c>
      <c r="E70" s="144" t="s">
        <v>188</v>
      </c>
      <c r="F70" s="144"/>
      <c r="G70" s="144"/>
      <c r="H70" s="144"/>
      <c r="I70" s="144"/>
      <c r="J70" s="144"/>
      <c r="K70" s="144"/>
      <c r="L70" s="23"/>
      <c r="M70" s="138"/>
      <c r="N70" s="15"/>
      <c r="O70" s="15"/>
      <c r="P70" s="15"/>
      <c r="Q70" s="15"/>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customFormat="false" ht="17" hidden="false" customHeight="false" outlineLevel="0" collapsed="false">
      <c r="A71" s="129"/>
      <c r="B71" s="23" t="s">
        <v>189</v>
      </c>
      <c r="C71" s="23"/>
      <c r="D71" s="23" t="s">
        <v>190</v>
      </c>
      <c r="E71" s="23"/>
      <c r="F71" s="23"/>
      <c r="G71" s="23"/>
      <c r="H71" s="23"/>
      <c r="I71" s="23"/>
      <c r="J71" s="23"/>
      <c r="K71" s="23"/>
      <c r="L71" s="23"/>
      <c r="M71" s="138"/>
      <c r="N71" s="15"/>
      <c r="O71" s="15"/>
      <c r="P71" s="15"/>
      <c r="Q71" s="15"/>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customFormat="false" ht="17" hidden="false" customHeight="true" outlineLevel="0" collapsed="false">
      <c r="A72" s="129"/>
      <c r="B72" s="145" t="s">
        <v>146</v>
      </c>
      <c r="C72" s="23" t="s">
        <v>191</v>
      </c>
      <c r="D72" s="23" t="n">
        <v>380000</v>
      </c>
      <c r="E72" s="146" t="s">
        <v>192</v>
      </c>
      <c r="F72" s="23" t="n">
        <v>480000</v>
      </c>
      <c r="G72" s="147" t="s">
        <v>193</v>
      </c>
      <c r="H72" s="143" t="s">
        <v>194</v>
      </c>
      <c r="I72" s="143"/>
      <c r="J72" s="143"/>
      <c r="K72" s="143"/>
      <c r="L72" s="23"/>
      <c r="M72" s="138"/>
      <c r="N72" s="15"/>
      <c r="O72" s="15"/>
      <c r="P72" s="15"/>
      <c r="Q72" s="15"/>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customFormat="false" ht="17" hidden="false" customHeight="false" outlineLevel="0" collapsed="false">
      <c r="A73" s="129"/>
      <c r="B73" s="145"/>
      <c r="C73" s="23" t="s">
        <v>195</v>
      </c>
      <c r="D73" s="23" t="n">
        <v>480000</v>
      </c>
      <c r="E73" s="146" t="s">
        <v>192</v>
      </c>
      <c r="F73" s="23" t="n">
        <v>480000</v>
      </c>
      <c r="G73" s="147" t="s">
        <v>193</v>
      </c>
      <c r="H73" s="143"/>
      <c r="I73" s="143"/>
      <c r="J73" s="143"/>
      <c r="K73" s="143"/>
      <c r="L73" s="23"/>
      <c r="M73" s="138"/>
      <c r="N73" s="15"/>
      <c r="O73" s="15"/>
      <c r="P73" s="15"/>
      <c r="Q73" s="15"/>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customFormat="false" ht="17" hidden="false" customHeight="true" outlineLevel="0" collapsed="false">
      <c r="A74" s="129"/>
      <c r="B74" s="145" t="s">
        <v>88</v>
      </c>
      <c r="C74" s="23"/>
      <c r="D74" s="74" t="s">
        <v>196</v>
      </c>
      <c r="E74" s="74"/>
      <c r="F74" s="74"/>
      <c r="G74" s="74" t="s">
        <v>88</v>
      </c>
      <c r="H74" s="74"/>
      <c r="I74" s="74"/>
      <c r="J74" s="74"/>
      <c r="K74" s="74"/>
      <c r="L74" s="23"/>
      <c r="M74" s="138"/>
      <c r="N74" s="15"/>
      <c r="O74" s="15"/>
      <c r="P74" s="15"/>
      <c r="Q74" s="15"/>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row r="75" customFormat="false" ht="17" hidden="false" customHeight="true" outlineLevel="0" collapsed="false">
      <c r="A75" s="129"/>
      <c r="B75" s="145"/>
      <c r="C75" s="23"/>
      <c r="D75" s="131" t="s">
        <v>197</v>
      </c>
      <c r="E75" s="131"/>
      <c r="F75" s="23" t="n">
        <v>1950000</v>
      </c>
      <c r="G75" s="148" t="s">
        <v>196</v>
      </c>
      <c r="H75" s="140" t="s">
        <v>177</v>
      </c>
      <c r="I75" s="142" t="n">
        <v>0.05</v>
      </c>
      <c r="J75" s="136"/>
      <c r="K75" s="141"/>
      <c r="L75" s="23"/>
      <c r="M75" s="138"/>
      <c r="N75" s="15"/>
      <c r="O75" s="15"/>
      <c r="P75" s="15"/>
      <c r="Q75" s="15"/>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customFormat="false" ht="17" hidden="false" customHeight="true" outlineLevel="0" collapsed="false">
      <c r="A76" s="129"/>
      <c r="B76" s="145"/>
      <c r="C76" s="23"/>
      <c r="D76" s="131" t="s">
        <v>198</v>
      </c>
      <c r="E76" s="131"/>
      <c r="F76" s="23" t="n">
        <v>3300000</v>
      </c>
      <c r="G76" s="148" t="s">
        <v>196</v>
      </c>
      <c r="H76" s="140" t="s">
        <v>177</v>
      </c>
      <c r="I76" s="142" t="n">
        <v>0.1</v>
      </c>
      <c r="J76" s="140" t="s">
        <v>199</v>
      </c>
      <c r="K76" s="141" t="n">
        <v>97500</v>
      </c>
      <c r="L76" s="23"/>
      <c r="M76" s="138"/>
      <c r="N76" s="15"/>
      <c r="O76" s="15"/>
      <c r="P76" s="15"/>
      <c r="Q76" s="15"/>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row r="77" customFormat="false" ht="17" hidden="false" customHeight="false" outlineLevel="0" collapsed="false">
      <c r="A77" s="129"/>
      <c r="B77" s="145"/>
      <c r="C77" s="23"/>
      <c r="D77" s="131" t="s">
        <v>200</v>
      </c>
      <c r="E77" s="131"/>
      <c r="F77" s="23" t="n">
        <v>6950000</v>
      </c>
      <c r="G77" s="148" t="s">
        <v>196</v>
      </c>
      <c r="H77" s="140" t="s">
        <v>177</v>
      </c>
      <c r="I77" s="142" t="n">
        <v>0.2</v>
      </c>
      <c r="J77" s="140" t="s">
        <v>199</v>
      </c>
      <c r="K77" s="141" t="n">
        <v>427500</v>
      </c>
      <c r="L77" s="23"/>
      <c r="M77" s="138"/>
      <c r="N77" s="15"/>
      <c r="O77" s="15"/>
      <c r="P77" s="15"/>
      <c r="Q77" s="15"/>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customFormat="false" ht="17" hidden="false" customHeight="false" outlineLevel="0" collapsed="false">
      <c r="A78" s="129"/>
      <c r="B78" s="145"/>
      <c r="C78" s="23"/>
      <c r="D78" s="131" t="s">
        <v>201</v>
      </c>
      <c r="E78" s="131"/>
      <c r="F78" s="23" t="n">
        <v>9000000</v>
      </c>
      <c r="G78" s="148" t="s">
        <v>196</v>
      </c>
      <c r="H78" s="140" t="s">
        <v>177</v>
      </c>
      <c r="I78" s="142" t="n">
        <v>0.23</v>
      </c>
      <c r="J78" s="140" t="s">
        <v>199</v>
      </c>
      <c r="K78" s="141" t="n">
        <v>636000</v>
      </c>
      <c r="L78" s="23"/>
      <c r="M78" s="138"/>
      <c r="N78" s="15"/>
      <c r="O78" s="15"/>
      <c r="P78" s="15"/>
      <c r="Q78" s="15"/>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customFormat="false" ht="17" hidden="false" customHeight="false" outlineLevel="0" collapsed="false">
      <c r="A79" s="129"/>
      <c r="B79" s="145"/>
      <c r="C79" s="23"/>
      <c r="D79" s="131" t="s">
        <v>202</v>
      </c>
      <c r="E79" s="131"/>
      <c r="F79" s="23" t="n">
        <v>18000000</v>
      </c>
      <c r="G79" s="148" t="s">
        <v>196</v>
      </c>
      <c r="H79" s="140" t="s">
        <v>177</v>
      </c>
      <c r="I79" s="142" t="n">
        <v>0.33</v>
      </c>
      <c r="J79" s="140" t="s">
        <v>199</v>
      </c>
      <c r="K79" s="141" t="n">
        <v>1536000</v>
      </c>
      <c r="L79" s="23"/>
      <c r="M79" s="138"/>
      <c r="N79" s="15"/>
      <c r="O79" s="15"/>
      <c r="P79" s="15"/>
      <c r="Q79" s="15"/>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customFormat="false" ht="17" hidden="false" customHeight="false" outlineLevel="0" collapsed="false">
      <c r="A80" s="129"/>
      <c r="B80" s="145"/>
      <c r="C80" s="23"/>
      <c r="D80" s="131" t="s">
        <v>203</v>
      </c>
      <c r="E80" s="131"/>
      <c r="F80" s="23"/>
      <c r="G80" s="148" t="s">
        <v>196</v>
      </c>
      <c r="H80" s="140" t="s">
        <v>177</v>
      </c>
      <c r="I80" s="142" t="n">
        <v>0.4</v>
      </c>
      <c r="J80" s="140" t="s">
        <v>199</v>
      </c>
      <c r="K80" s="141" t="n">
        <v>2796000</v>
      </c>
      <c r="L80" s="23"/>
      <c r="M80" s="138"/>
      <c r="N80" s="15"/>
      <c r="O80" s="15"/>
      <c r="P80" s="15"/>
      <c r="Q80" s="15"/>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row>
    <row r="81" customFormat="false" ht="17" hidden="false" customHeight="true" outlineLevel="0" collapsed="false">
      <c r="A81" s="129"/>
      <c r="B81" s="149" t="s">
        <v>204</v>
      </c>
      <c r="C81" s="71" t="s">
        <v>129</v>
      </c>
      <c r="D81" s="71"/>
      <c r="E81" s="71"/>
      <c r="F81" s="76" t="n">
        <v>50405</v>
      </c>
      <c r="G81" s="150" t="s">
        <v>84</v>
      </c>
      <c r="H81" s="140" t="s">
        <v>177</v>
      </c>
      <c r="I81" s="151" t="n">
        <v>0.021</v>
      </c>
      <c r="J81" s="136"/>
      <c r="K81" s="141"/>
      <c r="L81" s="23"/>
      <c r="M81" s="138"/>
      <c r="N81" s="15"/>
      <c r="O81" s="15"/>
      <c r="P81" s="15"/>
      <c r="Q81" s="15"/>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customFormat="false" ht="17" hidden="false" customHeight="false" outlineLevel="0" collapsed="false">
      <c r="A82" s="133" t="s">
        <v>205</v>
      </c>
      <c r="B82" s="143" t="s">
        <v>187</v>
      </c>
      <c r="C82" s="23"/>
      <c r="D82" s="23" t="n">
        <v>430000</v>
      </c>
      <c r="E82" s="144"/>
      <c r="F82" s="144"/>
      <c r="G82" s="144"/>
      <c r="H82" s="144"/>
      <c r="I82" s="144"/>
      <c r="J82" s="144"/>
      <c r="K82" s="144"/>
      <c r="L82" s="23"/>
      <c r="M82" s="138"/>
      <c r="N82" s="15"/>
      <c r="O82" s="15"/>
      <c r="P82" s="15"/>
      <c r="Q82" s="15"/>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row>
    <row r="83" customFormat="false" ht="17" hidden="false" customHeight="false" outlineLevel="0" collapsed="false">
      <c r="A83" s="133"/>
      <c r="B83" s="23" t="s">
        <v>189</v>
      </c>
      <c r="C83" s="23"/>
      <c r="D83" s="23" t="s">
        <v>190</v>
      </c>
      <c r="E83" s="23"/>
      <c r="F83" s="23"/>
      <c r="G83" s="23"/>
      <c r="H83" s="23"/>
      <c r="I83" s="23"/>
      <c r="J83" s="23"/>
      <c r="K83" s="23"/>
      <c r="L83" s="23"/>
      <c r="M83" s="138"/>
      <c r="N83" s="15"/>
      <c r="O83" s="15"/>
      <c r="P83" s="15"/>
      <c r="Q83" s="15"/>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row>
    <row r="84" customFormat="false" ht="17" hidden="false" customHeight="true" outlineLevel="0" collapsed="false">
      <c r="A84" s="133"/>
      <c r="B84" s="145" t="s">
        <v>146</v>
      </c>
      <c r="C84" s="23" t="s">
        <v>191</v>
      </c>
      <c r="D84" s="23" t="n">
        <v>330000</v>
      </c>
      <c r="E84" s="146" t="s">
        <v>192</v>
      </c>
      <c r="F84" s="23" t="n">
        <v>480000</v>
      </c>
      <c r="G84" s="147" t="s">
        <v>193</v>
      </c>
      <c r="H84" s="143" t="s">
        <v>194</v>
      </c>
      <c r="I84" s="143"/>
      <c r="J84" s="143"/>
      <c r="K84" s="143"/>
      <c r="L84" s="23"/>
      <c r="M84" s="138"/>
      <c r="N84" s="15"/>
      <c r="O84" s="15"/>
      <c r="P84" s="15"/>
      <c r="Q84" s="15"/>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customFormat="false" ht="17" hidden="false" customHeight="false" outlineLevel="0" collapsed="false">
      <c r="A85" s="133"/>
      <c r="B85" s="133"/>
      <c r="C85" s="23" t="s">
        <v>195</v>
      </c>
      <c r="D85" s="23" t="n">
        <v>380000</v>
      </c>
      <c r="E85" s="146" t="s">
        <v>192</v>
      </c>
      <c r="F85" s="23" t="n">
        <v>480000</v>
      </c>
      <c r="G85" s="147" t="s">
        <v>193</v>
      </c>
      <c r="H85" s="143"/>
      <c r="I85" s="143"/>
      <c r="J85" s="143"/>
      <c r="K85" s="143"/>
      <c r="L85" s="23"/>
      <c r="M85" s="138"/>
      <c r="N85" s="15"/>
      <c r="O85" s="15"/>
      <c r="P85" s="15"/>
      <c r="Q85" s="15"/>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row>
    <row r="86" customFormat="false" ht="17" hidden="false" customHeight="true" outlineLevel="0" collapsed="false">
      <c r="A86" s="133"/>
      <c r="B86" s="143" t="s">
        <v>206</v>
      </c>
      <c r="C86" s="23" t="s">
        <v>191</v>
      </c>
      <c r="D86" s="129" t="s">
        <v>207</v>
      </c>
      <c r="E86" s="129"/>
      <c r="F86" s="145" t="n">
        <v>2000000</v>
      </c>
      <c r="G86" s="150" t="n">
        <v>100000</v>
      </c>
      <c r="H86" s="140" t="s">
        <v>177</v>
      </c>
      <c r="I86" s="142" t="n">
        <v>0.05</v>
      </c>
      <c r="J86" s="140" t="s">
        <v>208</v>
      </c>
      <c r="K86" s="141" t="n">
        <f aca="false">G86*I86</f>
        <v>5000</v>
      </c>
      <c r="L86" s="23"/>
      <c r="M86" s="138" t="s">
        <v>209</v>
      </c>
      <c r="N86" s="15"/>
      <c r="O86" s="15"/>
      <c r="P86" s="15"/>
      <c r="Q86" s="15"/>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row>
    <row r="87" customFormat="false" ht="17" hidden="false" customHeight="false" outlineLevel="0" collapsed="false">
      <c r="A87" s="133"/>
      <c r="B87" s="143"/>
      <c r="C87" s="23" t="s">
        <v>195</v>
      </c>
      <c r="D87" s="129"/>
      <c r="E87" s="129"/>
      <c r="F87" s="145"/>
      <c r="G87" s="150" t="n">
        <v>150000</v>
      </c>
      <c r="H87" s="140" t="s">
        <v>177</v>
      </c>
      <c r="I87" s="142" t="n">
        <v>0.05</v>
      </c>
      <c r="J87" s="140" t="s">
        <v>208</v>
      </c>
      <c r="K87" s="141" t="n">
        <f aca="false">G87*I87</f>
        <v>7500</v>
      </c>
      <c r="L87" s="23"/>
      <c r="M87" s="138" t="s">
        <v>210</v>
      </c>
      <c r="N87" s="15"/>
      <c r="O87" s="15"/>
      <c r="P87" s="15"/>
      <c r="Q87" s="15"/>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row>
    <row r="88" customFormat="false" ht="17" hidden="false" customHeight="false" outlineLevel="0" collapsed="false">
      <c r="A88" s="133"/>
      <c r="B88" s="133"/>
      <c r="C88" s="23" t="s">
        <v>211</v>
      </c>
      <c r="D88" s="129"/>
      <c r="E88" s="129"/>
      <c r="F88" s="145"/>
      <c r="G88" s="150" t="n">
        <v>50000</v>
      </c>
      <c r="H88" s="140" t="s">
        <v>177</v>
      </c>
      <c r="I88" s="142" t="n">
        <v>0.05</v>
      </c>
      <c r="J88" s="140" t="s">
        <v>208</v>
      </c>
      <c r="K88" s="141" t="n">
        <f aca="false">G88*I88</f>
        <v>2500</v>
      </c>
      <c r="L88" s="23"/>
      <c r="M88" s="138" t="s">
        <v>212</v>
      </c>
      <c r="N88" s="15"/>
      <c r="O88" s="15"/>
      <c r="P88" s="15"/>
      <c r="Q88" s="15"/>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row>
    <row r="89" customFormat="false" ht="17" hidden="false" customHeight="true" outlineLevel="0" collapsed="false">
      <c r="A89" s="133"/>
      <c r="B89" s="143" t="s">
        <v>213</v>
      </c>
      <c r="C89" s="124" t="s">
        <v>214</v>
      </c>
      <c r="D89" s="133" t="s">
        <v>215</v>
      </c>
      <c r="E89" s="133"/>
      <c r="F89" s="23" t="n">
        <v>450000</v>
      </c>
      <c r="G89" s="133" t="s">
        <v>216</v>
      </c>
      <c r="H89" s="145" t="n">
        <v>6000</v>
      </c>
      <c r="I89" s="12" t="s">
        <v>217</v>
      </c>
      <c r="J89" s="12"/>
      <c r="K89" s="12"/>
      <c r="L89" s="12"/>
      <c r="M89" s="138"/>
      <c r="N89" s="15"/>
      <c r="O89" s="15"/>
      <c r="P89" s="15"/>
      <c r="Q89" s="15"/>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row>
    <row r="90" customFormat="false" ht="17" hidden="false" customHeight="false" outlineLevel="0" collapsed="false">
      <c r="A90" s="133"/>
      <c r="B90" s="143"/>
      <c r="C90" s="23" t="s">
        <v>218</v>
      </c>
      <c r="D90" s="133" t="s">
        <v>219</v>
      </c>
      <c r="E90" s="133"/>
      <c r="F90" s="23" t="n">
        <v>350000</v>
      </c>
      <c r="G90" s="133"/>
      <c r="H90" s="133"/>
      <c r="I90" s="145" t="s">
        <v>220</v>
      </c>
      <c r="J90" s="145"/>
      <c r="K90" s="23" t="n">
        <v>100000</v>
      </c>
      <c r="L90" s="23" t="n">
        <v>320000</v>
      </c>
      <c r="M90" s="152" t="s">
        <v>221</v>
      </c>
      <c r="N90" s="15"/>
      <c r="O90" s="15"/>
      <c r="P90" s="15"/>
      <c r="Q90" s="15"/>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row>
    <row r="91" customFormat="false" ht="17" hidden="false" customHeight="false" outlineLevel="0" collapsed="false">
      <c r="A91" s="133"/>
      <c r="B91" s="145" t="s">
        <v>222</v>
      </c>
      <c r="C91" s="23" t="s">
        <v>223</v>
      </c>
      <c r="D91" s="153" t="n">
        <v>0.06</v>
      </c>
      <c r="E91" s="154" t="n">
        <f aca="false">D91+D92</f>
        <v>0.1</v>
      </c>
      <c r="F91" s="23"/>
      <c r="G91" s="23"/>
      <c r="H91" s="23"/>
      <c r="I91" s="23"/>
      <c r="J91" s="23"/>
      <c r="K91" s="23"/>
      <c r="L91" s="23"/>
      <c r="M91" s="138"/>
      <c r="N91" s="15"/>
      <c r="O91" s="15"/>
      <c r="P91" s="15"/>
      <c r="Q91" s="15"/>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row>
    <row r="92" customFormat="false" ht="17" hidden="false" customHeight="false" outlineLevel="0" collapsed="false">
      <c r="A92" s="133"/>
      <c r="B92" s="133"/>
      <c r="C92" s="23" t="s">
        <v>224</v>
      </c>
      <c r="D92" s="153" t="n">
        <v>0.04</v>
      </c>
      <c r="E92" s="154"/>
      <c r="F92" s="23"/>
      <c r="G92" s="23"/>
      <c r="H92" s="23"/>
      <c r="I92" s="23"/>
      <c r="J92" s="23"/>
      <c r="K92" s="23"/>
      <c r="L92" s="23"/>
      <c r="M92" s="138"/>
      <c r="N92" s="15"/>
      <c r="O92" s="15"/>
      <c r="P92" s="15"/>
      <c r="Q92" s="15"/>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row>
    <row r="93" customFormat="false" ht="17" hidden="false" customHeight="false" outlineLevel="0" collapsed="false">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customFormat="false" ht="17" hidden="false" customHeight="false" outlineLevel="0" collapsed="false">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customFormat="false" ht="17" hidden="false" customHeight="false" outlineLevel="0" collapsed="false">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row>
    <row r="96" customFormat="false" ht="17" hidden="false" customHeight="false" outlineLevel="0" collapsed="false">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row>
    <row r="97" customFormat="false" ht="17" hidden="false" customHeight="false" outlineLevel="0" collapsed="false">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row>
    <row r="98" customFormat="false" ht="17" hidden="false" customHeight="false" outlineLevel="0" collapsed="false">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row>
    <row r="99" customFormat="false" ht="17" hidden="false" customHeight="false" outlineLevel="0" collapsed="false">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customFormat="false" ht="17" hidden="false" customHeight="false" outlineLevel="0" collapsed="false">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customFormat="false" ht="17" hidden="false" customHeight="false" outlineLevel="0" collapsed="false">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sheetData>
  <sheetProtection sheet="true" password="cc3d" objects="true" scenarios="true"/>
  <mergeCells count="76">
    <mergeCell ref="A1:B2"/>
    <mergeCell ref="A3:A5"/>
    <mergeCell ref="A6:A15"/>
    <mergeCell ref="A16:B16"/>
    <mergeCell ref="A17:A18"/>
    <mergeCell ref="A19:A20"/>
    <mergeCell ref="A21:A22"/>
    <mergeCell ref="A24:A25"/>
    <mergeCell ref="A26:A27"/>
    <mergeCell ref="A28:A29"/>
    <mergeCell ref="A30:B30"/>
    <mergeCell ref="A31:A32"/>
    <mergeCell ref="A33:A34"/>
    <mergeCell ref="A35:A36"/>
    <mergeCell ref="A37:A38"/>
    <mergeCell ref="A39:A40"/>
    <mergeCell ref="A41:A42"/>
    <mergeCell ref="A43:A44"/>
    <mergeCell ref="A45:A46"/>
    <mergeCell ref="A47:A48"/>
    <mergeCell ref="A49:B49"/>
    <mergeCell ref="A51:B51"/>
    <mergeCell ref="C51:N51"/>
    <mergeCell ref="C52:N52"/>
    <mergeCell ref="A54:B54"/>
    <mergeCell ref="C54:N54"/>
    <mergeCell ref="C55:N55"/>
    <mergeCell ref="A57:A69"/>
    <mergeCell ref="B57:B69"/>
    <mergeCell ref="D57:F57"/>
    <mergeCell ref="G57:K57"/>
    <mergeCell ref="L57:L69"/>
    <mergeCell ref="C58:C63"/>
    <mergeCell ref="D58:E58"/>
    <mergeCell ref="D59:E59"/>
    <mergeCell ref="D60:E60"/>
    <mergeCell ref="D61:E61"/>
    <mergeCell ref="D62:E62"/>
    <mergeCell ref="D63:E63"/>
    <mergeCell ref="C64:C69"/>
    <mergeCell ref="D64:E64"/>
    <mergeCell ref="D65:E65"/>
    <mergeCell ref="D66:E66"/>
    <mergeCell ref="D67:E67"/>
    <mergeCell ref="D68:E68"/>
    <mergeCell ref="D69:E69"/>
    <mergeCell ref="A70:A81"/>
    <mergeCell ref="E70:K70"/>
    <mergeCell ref="B72:B73"/>
    <mergeCell ref="H72:K73"/>
    <mergeCell ref="B74:B80"/>
    <mergeCell ref="D74:F74"/>
    <mergeCell ref="G74:K74"/>
    <mergeCell ref="D75:E75"/>
    <mergeCell ref="D76:E76"/>
    <mergeCell ref="D77:E77"/>
    <mergeCell ref="D78:E78"/>
    <mergeCell ref="D79:E79"/>
    <mergeCell ref="D80:E80"/>
    <mergeCell ref="C81:E81"/>
    <mergeCell ref="A82:A92"/>
    <mergeCell ref="E82:K82"/>
    <mergeCell ref="B84:B85"/>
    <mergeCell ref="H84:K85"/>
    <mergeCell ref="B86:B88"/>
    <mergeCell ref="D86:E88"/>
    <mergeCell ref="F86:F88"/>
    <mergeCell ref="B89:B90"/>
    <mergeCell ref="D89:E89"/>
    <mergeCell ref="G89:G90"/>
    <mergeCell ref="H89:H90"/>
    <mergeCell ref="I89:L89"/>
    <mergeCell ref="D90:E90"/>
    <mergeCell ref="I90:J90"/>
    <mergeCell ref="B91:B92"/>
    <mergeCell ref="E91:E92"/>
  </mergeCells>
  <printOptions headings="false" gridLines="false" gridLinesSet="true" horizontalCentered="false" verticalCentered="false"/>
  <pageMargins left="0.627777777777778" right="0.365972222222222" top="0.670138888888889" bottom="0.39375" header="0.511811023622047" footer="0.511811023622047"/>
  <pageSetup paperSize="9" scale="80" fitToWidth="1" fitToHeight="1" pageOrder="overThenDown" orientation="landscape" blackAndWhite="false" draft="false" cellComments="none" horizontalDpi="300" verticalDpi="300" copies="1"/>
  <headerFooter differentFirst="false" differentOddEven="false">
    <oddHeade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L10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pane xSplit="2" ySplit="5" topLeftCell="C6" activePane="bottomRight" state="frozen"/>
      <selection pane="topLeft" activeCell="A1" activeCellId="0" sqref="A1"/>
      <selection pane="topRight" activeCell="C1" activeCellId="0" sqref="C1"/>
      <selection pane="bottomLeft" activeCell="A6" activeCellId="0" sqref="A6"/>
      <selection pane="bottomRight" activeCell="F30" activeCellId="0" sqref="F30"/>
    </sheetView>
  </sheetViews>
  <sheetFormatPr defaultColWidth="10.6953125" defaultRowHeight="17" zeroHeight="false" outlineLevelRow="0" outlineLevelCol="0"/>
  <cols>
    <col collapsed="false" customWidth="true" hidden="false" outlineLevel="0" max="1" min="1" style="2" width="13.93"/>
    <col collapsed="false" customWidth="true" hidden="false" outlineLevel="0" max="2" min="2" style="2" width="15.81"/>
    <col collapsed="false" customWidth="true" hidden="false" outlineLevel="0" max="3" min="3" style="2" width="11.81"/>
    <col collapsed="false" customWidth="true" hidden="false" outlineLevel="0" max="4" min="4" style="2" width="12.69"/>
    <col collapsed="false" customWidth="true" hidden="false" outlineLevel="0" max="15" min="5" style="2" width="12.18"/>
    <col collapsed="false" customWidth="true" hidden="false" outlineLevel="0" max="16" min="16" style="2" width="13.68"/>
    <col collapsed="false" customWidth="true" hidden="false" outlineLevel="0" max="45" min="17" style="2" width="12.18"/>
  </cols>
  <sheetData>
    <row r="1" s="79" customFormat="true" ht="17" hidden="false" customHeight="false" outlineLevel="0" collapsed="false">
      <c r="A1" s="31" t="s">
        <v>25</v>
      </c>
      <c r="B1" s="31"/>
      <c r="C1" s="32" t="n">
        <f aca="false">基本!$D$1</f>
        <v>45291</v>
      </c>
      <c r="D1" s="32" t="n">
        <f aca="false">基本!$E$1</f>
        <v>45657</v>
      </c>
      <c r="E1" s="32" t="n">
        <f aca="false">基本!$F$1</f>
        <v>46022</v>
      </c>
      <c r="F1" s="32" t="n">
        <f aca="false">基本!$G$1</f>
        <v>46387</v>
      </c>
      <c r="G1" s="32" t="n">
        <f aca="false">基本!$H$1</f>
        <v>46752</v>
      </c>
      <c r="H1" s="32" t="n">
        <f aca="false">基本!$I$1</f>
        <v>47118</v>
      </c>
      <c r="I1" s="32" t="n">
        <f aca="false">基本!$J$1</f>
        <v>47483</v>
      </c>
      <c r="J1" s="32" t="n">
        <f aca="false">基本!$K$1</f>
        <v>47848</v>
      </c>
      <c r="K1" s="32" t="n">
        <f aca="false">基本!$L$1</f>
        <v>48213</v>
      </c>
      <c r="L1" s="32" t="n">
        <f aca="false">基本!$M$1</f>
        <v>48579</v>
      </c>
      <c r="M1" s="32" t="n">
        <f aca="false">基本!$N$1</f>
        <v>48944</v>
      </c>
      <c r="N1" s="32" t="n">
        <f aca="false">基本!$O$1</f>
        <v>49309</v>
      </c>
      <c r="O1" s="32" t="n">
        <f aca="false">基本!$P$1</f>
        <v>49674</v>
      </c>
      <c r="P1" s="32" t="n">
        <f aca="false">基本!$Q$1</f>
        <v>50040</v>
      </c>
      <c r="Q1" s="32" t="n">
        <f aca="false">基本!$R$1</f>
        <v>50405</v>
      </c>
      <c r="R1" s="32" t="n">
        <f aca="false">基本!$S$1</f>
        <v>50770</v>
      </c>
      <c r="S1" s="32" t="n">
        <f aca="false">基本!$T$1</f>
        <v>51135</v>
      </c>
      <c r="T1" s="32" t="n">
        <f aca="false">基本!$U$1</f>
        <v>51501</v>
      </c>
      <c r="U1" s="32" t="n">
        <f aca="false">基本!$V$1</f>
        <v>51866</v>
      </c>
      <c r="V1" s="32" t="n">
        <f aca="false">基本!$W$1</f>
        <v>52231</v>
      </c>
      <c r="W1" s="32" t="n">
        <f aca="false">基本!$X$1</f>
        <v>52596</v>
      </c>
      <c r="X1" s="32" t="n">
        <f aca="false">基本!$Y$1</f>
        <v>52962</v>
      </c>
      <c r="Y1" s="32" t="n">
        <f aca="false">基本!$Z$1</f>
        <v>53327</v>
      </c>
      <c r="Z1" s="32" t="n">
        <f aca="false">基本!$AA$1</f>
        <v>53692</v>
      </c>
      <c r="AA1" s="32" t="n">
        <f aca="false">基本!$AB$1</f>
        <v>54057</v>
      </c>
      <c r="AB1" s="32" t="n">
        <f aca="false">基本!$AC$1</f>
        <v>54423</v>
      </c>
      <c r="AC1" s="32" t="n">
        <f aca="false">基本!$AD$1</f>
        <v>54788</v>
      </c>
      <c r="AD1" s="32" t="n">
        <f aca="false">基本!$AE$1</f>
        <v>55153</v>
      </c>
      <c r="AE1" s="32" t="n">
        <f aca="false">基本!$AF$1</f>
        <v>55518</v>
      </c>
      <c r="AF1" s="32" t="n">
        <f aca="false">基本!$AG$1</f>
        <v>55884</v>
      </c>
      <c r="AG1" s="32" t="n">
        <f aca="false">基本!$AH$1</f>
        <v>56249</v>
      </c>
      <c r="AH1" s="32" t="n">
        <f aca="false">基本!$AI$1</f>
        <v>56614</v>
      </c>
      <c r="AI1" s="32" t="n">
        <f aca="false">基本!$AJ$1</f>
        <v>56979</v>
      </c>
      <c r="AJ1" s="32" t="n">
        <f aca="false">基本!$AK$1</f>
        <v>57345</v>
      </c>
      <c r="AK1" s="32" t="n">
        <f aca="false">基本!$AL$1</f>
        <v>57710</v>
      </c>
      <c r="AL1" s="32" t="n">
        <f aca="false">基本!$AM$1</f>
        <v>58075</v>
      </c>
      <c r="AM1" s="32" t="n">
        <f aca="false">基本!$AN$1</f>
        <v>58440</v>
      </c>
      <c r="AN1" s="32" t="n">
        <f aca="false">基本!$AO$1</f>
        <v>58806</v>
      </c>
      <c r="AO1" s="32" t="n">
        <f aca="false">基本!$AP$1</f>
        <v>59171</v>
      </c>
      <c r="AP1" s="32" t="n">
        <f aca="false">基本!$AQ$1</f>
        <v>59536</v>
      </c>
      <c r="AQ1" s="32" t="n">
        <f aca="false">基本!$AR$1</f>
        <v>59901</v>
      </c>
      <c r="AR1" s="32" t="n">
        <f aca="false">基本!$AS$1</f>
        <v>60267</v>
      </c>
      <c r="AS1" s="32" t="n">
        <f aca="false">基本!$AT$1</f>
        <v>60632</v>
      </c>
    </row>
    <row r="2" s="79" customFormat="true" ht="17" hidden="false" customHeight="false" outlineLevel="0" collapsed="false">
      <c r="A2" s="31"/>
      <c r="B2" s="31"/>
      <c r="C2" s="34" t="n">
        <f aca="false">基本!$D$2</f>
        <v>45291</v>
      </c>
      <c r="D2" s="34" t="n">
        <f aca="false">基本!$E$2</f>
        <v>45657</v>
      </c>
      <c r="E2" s="34" t="n">
        <f aca="false">基本!$F$2</f>
        <v>46022</v>
      </c>
      <c r="F2" s="34" t="n">
        <f aca="false">基本!$G$2</f>
        <v>46387</v>
      </c>
      <c r="G2" s="34" t="n">
        <f aca="false">基本!$H$2</f>
        <v>46752</v>
      </c>
      <c r="H2" s="34" t="n">
        <f aca="false">基本!$I$2</f>
        <v>47118</v>
      </c>
      <c r="I2" s="34" t="n">
        <f aca="false">基本!$J$2</f>
        <v>47483</v>
      </c>
      <c r="J2" s="34" t="n">
        <f aca="false">基本!$K$2</f>
        <v>47848</v>
      </c>
      <c r="K2" s="34" t="n">
        <f aca="false">基本!$L$2</f>
        <v>48213</v>
      </c>
      <c r="L2" s="34" t="n">
        <f aca="false">基本!$M$2</f>
        <v>48579</v>
      </c>
      <c r="M2" s="34" t="n">
        <f aca="false">基本!$N$2</f>
        <v>48944</v>
      </c>
      <c r="N2" s="34" t="n">
        <f aca="false">基本!$O$2</f>
        <v>49309</v>
      </c>
      <c r="O2" s="34" t="n">
        <f aca="false">基本!$P$2</f>
        <v>49674</v>
      </c>
      <c r="P2" s="34" t="n">
        <f aca="false">基本!$Q$2</f>
        <v>50040</v>
      </c>
      <c r="Q2" s="34" t="n">
        <f aca="false">基本!$R$2</f>
        <v>50405</v>
      </c>
      <c r="R2" s="34" t="n">
        <f aca="false">基本!$S$2</f>
        <v>50770</v>
      </c>
      <c r="S2" s="34" t="n">
        <f aca="false">基本!$T$2</f>
        <v>51135</v>
      </c>
      <c r="T2" s="34" t="n">
        <f aca="false">基本!$U$2</f>
        <v>51501</v>
      </c>
      <c r="U2" s="34" t="n">
        <f aca="false">基本!$V$2</f>
        <v>51866</v>
      </c>
      <c r="V2" s="34" t="n">
        <f aca="false">基本!$W$2</f>
        <v>52231</v>
      </c>
      <c r="W2" s="34" t="n">
        <f aca="false">基本!$X$2</f>
        <v>52596</v>
      </c>
      <c r="X2" s="34" t="n">
        <f aca="false">基本!$Y$2</f>
        <v>52962</v>
      </c>
      <c r="Y2" s="34" t="n">
        <f aca="false">基本!$Z$2</f>
        <v>53327</v>
      </c>
      <c r="Z2" s="34" t="n">
        <f aca="false">基本!$AA$2</f>
        <v>53692</v>
      </c>
      <c r="AA2" s="34" t="n">
        <f aca="false">基本!$AB$2</f>
        <v>54057</v>
      </c>
      <c r="AB2" s="34" t="n">
        <f aca="false">基本!$AC$2</f>
        <v>54423</v>
      </c>
      <c r="AC2" s="34" t="n">
        <f aca="false">基本!$AD$2</f>
        <v>54788</v>
      </c>
      <c r="AD2" s="34" t="n">
        <f aca="false">基本!$AE$2</f>
        <v>55153</v>
      </c>
      <c r="AE2" s="34" t="n">
        <f aca="false">基本!$AF$2</f>
        <v>55518</v>
      </c>
      <c r="AF2" s="34" t="n">
        <f aca="false">基本!$AG$2</f>
        <v>55884</v>
      </c>
      <c r="AG2" s="34" t="n">
        <f aca="false">基本!$AH$2</f>
        <v>56249</v>
      </c>
      <c r="AH2" s="34" t="n">
        <f aca="false">基本!$AI$2</f>
        <v>56614</v>
      </c>
      <c r="AI2" s="34" t="n">
        <f aca="false">基本!$AJ$2</f>
        <v>56979</v>
      </c>
      <c r="AJ2" s="34" t="n">
        <f aca="false">基本!$AK$2</f>
        <v>57345</v>
      </c>
      <c r="AK2" s="34" t="n">
        <f aca="false">基本!$AL$2</f>
        <v>57710</v>
      </c>
      <c r="AL2" s="34" t="n">
        <f aca="false">基本!$AM$2</f>
        <v>58075</v>
      </c>
      <c r="AM2" s="34" t="n">
        <f aca="false">基本!$AN$2</f>
        <v>58440</v>
      </c>
      <c r="AN2" s="34" t="n">
        <f aca="false">基本!$AO$2</f>
        <v>58806</v>
      </c>
      <c r="AO2" s="34" t="n">
        <f aca="false">基本!$AP$2</f>
        <v>59171</v>
      </c>
      <c r="AP2" s="34" t="n">
        <f aca="false">基本!$AQ$2</f>
        <v>59536</v>
      </c>
      <c r="AQ2" s="34" t="n">
        <f aca="false">基本!$AR$2</f>
        <v>59901</v>
      </c>
      <c r="AR2" s="34" t="n">
        <f aca="false">基本!$AS$2</f>
        <v>60267</v>
      </c>
      <c r="AS2" s="34" t="n">
        <f aca="false">基本!$AT$2</f>
        <v>60632</v>
      </c>
    </row>
    <row r="3" s="82" customFormat="true" ht="17" hidden="false" customHeight="false" outlineLevel="0" collapsed="false">
      <c r="A3" s="35" t="s">
        <v>27</v>
      </c>
      <c r="B3" s="39" t="str">
        <f aca="false">基本!$B$3</f>
        <v>夫</v>
      </c>
      <c r="C3" s="40" t="n">
        <f aca="false">基本!$D$3</f>
        <v>0</v>
      </c>
      <c r="D3" s="40" t="n">
        <f aca="false">IF(C3=0,0,基本!E$3)</f>
        <v>0</v>
      </c>
      <c r="E3" s="40" t="n">
        <f aca="false">IF(D3=0,0,基本!F$3)</f>
        <v>0</v>
      </c>
      <c r="F3" s="40" t="n">
        <f aca="false">IF(E3=0,0,基本!G$3)</f>
        <v>0</v>
      </c>
      <c r="G3" s="40" t="n">
        <f aca="false">IF(F3=0,0,基本!H$3)</f>
        <v>0</v>
      </c>
      <c r="H3" s="40" t="n">
        <f aca="false">IF(G3=0,0,基本!I$3)</f>
        <v>0</v>
      </c>
      <c r="I3" s="40" t="n">
        <f aca="false">IF(H3=0,0,基本!J$3)</f>
        <v>0</v>
      </c>
      <c r="J3" s="40" t="n">
        <f aca="false">IF(I3=0,0,基本!K$3)</f>
        <v>0</v>
      </c>
      <c r="K3" s="40" t="n">
        <f aca="false">IF(J3=0,0,基本!L$3)</f>
        <v>0</v>
      </c>
      <c r="L3" s="40" t="n">
        <f aca="false">IF(K3=0,0,基本!M$3)</f>
        <v>0</v>
      </c>
      <c r="M3" s="40" t="n">
        <f aca="false">IF(L3=0,0,基本!N$3)</f>
        <v>0</v>
      </c>
      <c r="N3" s="40" t="n">
        <f aca="false">IF(M3=0,0,基本!O$3)</f>
        <v>0</v>
      </c>
      <c r="O3" s="40" t="n">
        <f aca="false">IF(N3=0,0,基本!P$3)</f>
        <v>0</v>
      </c>
      <c r="P3" s="40" t="n">
        <f aca="false">IF(O3=0,0,基本!Q$3)</f>
        <v>0</v>
      </c>
      <c r="Q3" s="40" t="n">
        <f aca="false">IF(P3=0,0,基本!R$3)</f>
        <v>0</v>
      </c>
      <c r="R3" s="40" t="n">
        <f aca="false">IF(Q3=0,0,基本!S$3)</f>
        <v>0</v>
      </c>
      <c r="S3" s="40" t="n">
        <f aca="false">IF(R3=0,0,基本!T$3)</f>
        <v>0</v>
      </c>
      <c r="T3" s="40" t="n">
        <f aca="false">IF(S3=0,0,基本!U$3)</f>
        <v>0</v>
      </c>
      <c r="U3" s="40" t="n">
        <f aca="false">IF(T3=0,0,基本!V$3)</f>
        <v>0</v>
      </c>
      <c r="V3" s="40" t="n">
        <f aca="false">IF(U3=0,0,基本!W$3)</f>
        <v>0</v>
      </c>
      <c r="W3" s="40" t="n">
        <f aca="false">IF(V3=0,0,基本!X$3)</f>
        <v>0</v>
      </c>
      <c r="X3" s="40" t="n">
        <f aca="false">IF(W3=0,0,基本!Y$3)</f>
        <v>0</v>
      </c>
      <c r="Y3" s="40" t="n">
        <f aca="false">IF(X3=0,0,基本!Z$3)</f>
        <v>0</v>
      </c>
      <c r="Z3" s="40" t="n">
        <f aca="false">IF(Y3=0,0,基本!AA$3)</f>
        <v>0</v>
      </c>
      <c r="AA3" s="40" t="n">
        <f aca="false">IF(Z3=0,0,基本!AB$3)</f>
        <v>0</v>
      </c>
      <c r="AB3" s="40" t="n">
        <f aca="false">IF(AA3=0,0,基本!AC$3)</f>
        <v>0</v>
      </c>
      <c r="AC3" s="40" t="n">
        <f aca="false">IF(AB3=0,0,基本!AD$3)</f>
        <v>0</v>
      </c>
      <c r="AD3" s="40" t="n">
        <f aca="false">IF(AC3=0,0,基本!AE$3)</f>
        <v>0</v>
      </c>
      <c r="AE3" s="40" t="n">
        <f aca="false">IF(AD3=0,0,基本!AF$3)</f>
        <v>0</v>
      </c>
      <c r="AF3" s="40" t="n">
        <f aca="false">IF(AE3=0,0,基本!AG$3)</f>
        <v>0</v>
      </c>
      <c r="AG3" s="40" t="n">
        <f aca="false">IF(AF3=0,0,基本!AH$3)</f>
        <v>0</v>
      </c>
      <c r="AH3" s="40" t="n">
        <f aca="false">IF(AG3=0,0,基本!AI$3)</f>
        <v>0</v>
      </c>
      <c r="AI3" s="40" t="n">
        <f aca="false">IF(AH3=0,0,基本!AJ$3)</f>
        <v>0</v>
      </c>
      <c r="AJ3" s="40" t="n">
        <f aca="false">IF(AI3=0,0,基本!AK$3)</f>
        <v>0</v>
      </c>
      <c r="AK3" s="40" t="n">
        <f aca="false">IF(AJ3=0,0,基本!AL$3)</f>
        <v>0</v>
      </c>
      <c r="AL3" s="40" t="n">
        <f aca="false">IF(AK3=0,0,基本!AM$3)</f>
        <v>0</v>
      </c>
      <c r="AM3" s="40" t="n">
        <f aca="false">IF(AL3=0,0,基本!AN$3)</f>
        <v>0</v>
      </c>
      <c r="AN3" s="40" t="n">
        <f aca="false">IF(AM3=0,0,基本!AO$3)</f>
        <v>0</v>
      </c>
      <c r="AO3" s="40" t="n">
        <f aca="false">IF(AN3=0,0,基本!AP$3)</f>
        <v>0</v>
      </c>
      <c r="AP3" s="40" t="n">
        <f aca="false">IF(AO3=0,0,基本!AQ$3)</f>
        <v>0</v>
      </c>
      <c r="AQ3" s="40" t="n">
        <f aca="false">IF(AP3=0,0,基本!AR$3)</f>
        <v>0</v>
      </c>
      <c r="AR3" s="40" t="n">
        <f aca="false">IF(AQ3=0,0,基本!AS$3)</f>
        <v>0</v>
      </c>
      <c r="AS3" s="40" t="n">
        <f aca="false">IF(AR3=0,0,基本!AT$3)</f>
        <v>0</v>
      </c>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row>
    <row r="4" s="82" customFormat="true" ht="17" hidden="false" customHeight="false" outlineLevel="0" collapsed="false">
      <c r="A4" s="35"/>
      <c r="B4" s="39" t="str">
        <f aca="false">基本!$B$4</f>
        <v>妻</v>
      </c>
      <c r="C4" s="40" t="n">
        <f aca="false">基本!$D$4</f>
        <v>0</v>
      </c>
      <c r="D4" s="40" t="n">
        <f aca="false">IF(C4=0,0,基本!E$4)</f>
        <v>0</v>
      </c>
      <c r="E4" s="40" t="n">
        <f aca="false">IF(D4=0,0,基本!F$4)</f>
        <v>0</v>
      </c>
      <c r="F4" s="40" t="n">
        <f aca="false">IF(E4=0,0,基本!G$4)</f>
        <v>0</v>
      </c>
      <c r="G4" s="40" t="n">
        <f aca="false">IF(F4=0,0,基本!H$4)</f>
        <v>0</v>
      </c>
      <c r="H4" s="40" t="n">
        <f aca="false">IF(G4=0,0,基本!I$4)</f>
        <v>0</v>
      </c>
      <c r="I4" s="40" t="n">
        <f aca="false">IF(H4=0,0,基本!J$4)</f>
        <v>0</v>
      </c>
      <c r="J4" s="40" t="n">
        <f aca="false">IF(I4=0,0,基本!K$4)</f>
        <v>0</v>
      </c>
      <c r="K4" s="40" t="n">
        <f aca="false">IF(J4=0,0,基本!L$4)</f>
        <v>0</v>
      </c>
      <c r="L4" s="40" t="n">
        <f aca="false">IF(K4=0,0,基本!M$4)</f>
        <v>0</v>
      </c>
      <c r="M4" s="40" t="n">
        <f aca="false">IF(L4=0,0,基本!N$4)</f>
        <v>0</v>
      </c>
      <c r="N4" s="40" t="n">
        <f aca="false">IF(M4=0,0,基本!O$4)</f>
        <v>0</v>
      </c>
      <c r="O4" s="40" t="n">
        <f aca="false">IF(N4=0,0,基本!P$4)</f>
        <v>0</v>
      </c>
      <c r="P4" s="40" t="n">
        <f aca="false">IF(O4=0,0,基本!Q$4)</f>
        <v>0</v>
      </c>
      <c r="Q4" s="40" t="n">
        <f aca="false">IF(P4=0,0,基本!R$4)</f>
        <v>0</v>
      </c>
      <c r="R4" s="40" t="n">
        <f aca="false">IF(Q4=0,0,基本!S$4)</f>
        <v>0</v>
      </c>
      <c r="S4" s="40" t="n">
        <f aca="false">IF(R4=0,0,基本!T$4)</f>
        <v>0</v>
      </c>
      <c r="T4" s="40" t="n">
        <f aca="false">IF(S4=0,0,基本!U$4)</f>
        <v>0</v>
      </c>
      <c r="U4" s="40" t="n">
        <f aca="false">IF(T4=0,0,基本!V$4)</f>
        <v>0</v>
      </c>
      <c r="V4" s="40" t="n">
        <f aca="false">IF(U4=0,0,基本!W$4)</f>
        <v>0</v>
      </c>
      <c r="W4" s="40" t="n">
        <f aca="false">IF(V4=0,0,基本!X$4)</f>
        <v>0</v>
      </c>
      <c r="X4" s="40" t="n">
        <f aca="false">IF(W4=0,0,基本!Y$4)</f>
        <v>0</v>
      </c>
      <c r="Y4" s="40" t="n">
        <f aca="false">IF(X4=0,0,基本!Z$4)</f>
        <v>0</v>
      </c>
      <c r="Z4" s="40" t="n">
        <f aca="false">IF(Y4=0,0,基本!AA$4)</f>
        <v>0</v>
      </c>
      <c r="AA4" s="40" t="n">
        <f aca="false">IF(Z4=0,0,基本!AB$4)</f>
        <v>0</v>
      </c>
      <c r="AB4" s="40" t="n">
        <f aca="false">IF(AA4=0,0,基本!AC$4)</f>
        <v>0</v>
      </c>
      <c r="AC4" s="40" t="n">
        <f aca="false">IF(AB4=0,0,基本!AD$4)</f>
        <v>0</v>
      </c>
      <c r="AD4" s="40" t="n">
        <f aca="false">IF(AC4=0,0,基本!AE$4)</f>
        <v>0</v>
      </c>
      <c r="AE4" s="40" t="n">
        <f aca="false">IF(AD4=0,0,基本!AF$4)</f>
        <v>0</v>
      </c>
      <c r="AF4" s="40" t="n">
        <f aca="false">IF(AE4=0,0,基本!AG$4)</f>
        <v>0</v>
      </c>
      <c r="AG4" s="40" t="n">
        <f aca="false">IF(AF4=0,0,基本!AH$4)</f>
        <v>0</v>
      </c>
      <c r="AH4" s="40" t="n">
        <f aca="false">IF(AG4=0,0,基本!AI$4)</f>
        <v>0</v>
      </c>
      <c r="AI4" s="40" t="n">
        <f aca="false">IF(AH4=0,0,基本!AJ$4)</f>
        <v>0</v>
      </c>
      <c r="AJ4" s="40" t="n">
        <f aca="false">IF(AI4=0,0,基本!AK$4)</f>
        <v>0</v>
      </c>
      <c r="AK4" s="40" t="n">
        <f aca="false">IF(AJ4=0,0,基本!AL$4)</f>
        <v>0</v>
      </c>
      <c r="AL4" s="40" t="n">
        <f aca="false">IF(AK4=0,0,基本!AM$4)</f>
        <v>0</v>
      </c>
      <c r="AM4" s="40" t="n">
        <f aca="false">IF(AL4=0,0,基本!AN$4)</f>
        <v>0</v>
      </c>
      <c r="AN4" s="40" t="n">
        <f aca="false">IF(AM4=0,0,基本!AO$4)</f>
        <v>0</v>
      </c>
      <c r="AO4" s="40" t="n">
        <f aca="false">IF(AN4=0,0,基本!AP$4)</f>
        <v>0</v>
      </c>
      <c r="AP4" s="40" t="n">
        <f aca="false">IF(AO4=0,0,基本!AQ$4)</f>
        <v>0</v>
      </c>
      <c r="AQ4" s="40" t="n">
        <f aca="false">IF(AP4=0,0,基本!AR$4)</f>
        <v>0</v>
      </c>
      <c r="AR4" s="40" t="n">
        <f aca="false">IF(AQ4=0,0,基本!AS$4)</f>
        <v>0</v>
      </c>
      <c r="AS4" s="40" t="n">
        <f aca="false">IF(AR4=0,0,基本!AT$4)</f>
        <v>0</v>
      </c>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row>
    <row r="5" s="85" customFormat="true" ht="17" hidden="false" customHeight="false" outlineLevel="0" collapsed="false">
      <c r="A5" s="3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row>
    <row r="6" s="89" customFormat="true" ht="17" hidden="false" customHeight="false" outlineLevel="0" collapsed="false">
      <c r="A6" s="44" t="s">
        <v>42</v>
      </c>
      <c r="B6" s="45" t="str">
        <f aca="false">基本!$B$6</f>
        <v>給与</v>
      </c>
      <c r="C6" s="46" t="n">
        <f aca="false">基本!D6</f>
        <v>0</v>
      </c>
      <c r="D6" s="46" t="n">
        <f aca="false">基本!E6</f>
        <v>0</v>
      </c>
      <c r="E6" s="46" t="n">
        <f aca="false">基本!F6</f>
        <v>0</v>
      </c>
      <c r="F6" s="46" t="n">
        <f aca="false">基本!G6</f>
        <v>0</v>
      </c>
      <c r="G6" s="46" t="n">
        <f aca="false">基本!H6</f>
        <v>0</v>
      </c>
      <c r="H6" s="46" t="n">
        <f aca="false">基本!I6</f>
        <v>0</v>
      </c>
      <c r="I6" s="46" t="n">
        <f aca="false">基本!J6</f>
        <v>0</v>
      </c>
      <c r="J6" s="46" t="n">
        <f aca="false">基本!K6</f>
        <v>0</v>
      </c>
      <c r="K6" s="46" t="n">
        <f aca="false">基本!L6</f>
        <v>0</v>
      </c>
      <c r="L6" s="46" t="n">
        <f aca="false">基本!M6</f>
        <v>0</v>
      </c>
      <c r="M6" s="46" t="n">
        <f aca="false">基本!N6</f>
        <v>0</v>
      </c>
      <c r="N6" s="46" t="n">
        <f aca="false">基本!O6</f>
        <v>0</v>
      </c>
      <c r="O6" s="46" t="n">
        <f aca="false">基本!P6</f>
        <v>0</v>
      </c>
      <c r="P6" s="46" t="n">
        <f aca="false">基本!Q6</f>
        <v>0</v>
      </c>
      <c r="Q6" s="46" t="n">
        <f aca="false">基本!R6</f>
        <v>0</v>
      </c>
      <c r="R6" s="46" t="n">
        <f aca="false">基本!S6</f>
        <v>0</v>
      </c>
      <c r="S6" s="46" t="n">
        <f aca="false">基本!T6</f>
        <v>0</v>
      </c>
      <c r="T6" s="46" t="n">
        <f aca="false">基本!U6</f>
        <v>0</v>
      </c>
      <c r="U6" s="46" t="n">
        <f aca="false">基本!V6</f>
        <v>0</v>
      </c>
      <c r="V6" s="46" t="n">
        <f aca="false">基本!W6</f>
        <v>0</v>
      </c>
      <c r="W6" s="46" t="n">
        <f aca="false">基本!X6</f>
        <v>0</v>
      </c>
      <c r="X6" s="46" t="n">
        <f aca="false">基本!Y6</f>
        <v>0</v>
      </c>
      <c r="Y6" s="46" t="n">
        <f aca="false">基本!Z6</f>
        <v>0</v>
      </c>
      <c r="Z6" s="46" t="n">
        <f aca="false">基本!AA6</f>
        <v>0</v>
      </c>
      <c r="AA6" s="46" t="n">
        <f aca="false">基本!AB6</f>
        <v>0</v>
      </c>
      <c r="AB6" s="46" t="n">
        <f aca="false">基本!AC6</f>
        <v>0</v>
      </c>
      <c r="AC6" s="46" t="n">
        <f aca="false">基本!AD6</f>
        <v>0</v>
      </c>
      <c r="AD6" s="46" t="n">
        <f aca="false">基本!AE6</f>
        <v>0</v>
      </c>
      <c r="AE6" s="46" t="n">
        <f aca="false">基本!AF6</f>
        <v>0</v>
      </c>
      <c r="AF6" s="46" t="n">
        <f aca="false">基本!AG6</f>
        <v>0</v>
      </c>
      <c r="AG6" s="46" t="n">
        <f aca="false">基本!AH6</f>
        <v>0</v>
      </c>
      <c r="AH6" s="46" t="n">
        <f aca="false">基本!AI6</f>
        <v>0</v>
      </c>
      <c r="AI6" s="46" t="n">
        <f aca="false">基本!AJ6</f>
        <v>0</v>
      </c>
      <c r="AJ6" s="46" t="n">
        <f aca="false">基本!AK6</f>
        <v>0</v>
      </c>
      <c r="AK6" s="46" t="n">
        <f aca="false">基本!AL6</f>
        <v>0</v>
      </c>
      <c r="AL6" s="46" t="n">
        <f aca="false">基本!AM6</f>
        <v>0</v>
      </c>
      <c r="AM6" s="46" t="n">
        <f aca="false">基本!AN6</f>
        <v>0</v>
      </c>
      <c r="AN6" s="46" t="n">
        <f aca="false">基本!AO6</f>
        <v>0</v>
      </c>
      <c r="AO6" s="46" t="n">
        <f aca="false">基本!AP6</f>
        <v>0</v>
      </c>
      <c r="AP6" s="46" t="n">
        <f aca="false">基本!AQ6</f>
        <v>0</v>
      </c>
      <c r="AQ6" s="46" t="n">
        <f aca="false">基本!AR6</f>
        <v>0</v>
      </c>
      <c r="AR6" s="46" t="n">
        <f aca="false">基本!AS6</f>
        <v>0</v>
      </c>
      <c r="AS6" s="46" t="n">
        <f aca="false">基本!AT6</f>
        <v>0</v>
      </c>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row>
    <row r="7" s="89" customFormat="true" ht="17" hidden="false" customHeight="false" outlineLevel="0" collapsed="false">
      <c r="A7" s="44"/>
      <c r="B7" s="45" t="str">
        <f aca="false">基本!$B$7</f>
        <v>退職金</v>
      </c>
      <c r="C7" s="46" t="n">
        <f aca="false">基本!D7</f>
        <v>0</v>
      </c>
      <c r="D7" s="46" t="n">
        <f aca="false">基本!E7</f>
        <v>0</v>
      </c>
      <c r="E7" s="46" t="n">
        <f aca="false">基本!F7</f>
        <v>0</v>
      </c>
      <c r="F7" s="46" t="n">
        <f aca="false">基本!G7</f>
        <v>0</v>
      </c>
      <c r="G7" s="46" t="n">
        <f aca="false">基本!H7</f>
        <v>0</v>
      </c>
      <c r="H7" s="46" t="n">
        <f aca="false">基本!I7</f>
        <v>0</v>
      </c>
      <c r="I7" s="46" t="n">
        <f aca="false">基本!J7</f>
        <v>0</v>
      </c>
      <c r="J7" s="46" t="n">
        <f aca="false">基本!K7</f>
        <v>0</v>
      </c>
      <c r="K7" s="46" t="n">
        <f aca="false">基本!L7</f>
        <v>0</v>
      </c>
      <c r="L7" s="46" t="n">
        <f aca="false">基本!M7</f>
        <v>0</v>
      </c>
      <c r="M7" s="46" t="n">
        <f aca="false">基本!N7</f>
        <v>0</v>
      </c>
      <c r="N7" s="46" t="n">
        <f aca="false">基本!O7</f>
        <v>0</v>
      </c>
      <c r="O7" s="46" t="n">
        <f aca="false">基本!P7</f>
        <v>0</v>
      </c>
      <c r="P7" s="46" t="n">
        <f aca="false">基本!Q7</f>
        <v>0</v>
      </c>
      <c r="Q7" s="46" t="n">
        <f aca="false">基本!R7</f>
        <v>0</v>
      </c>
      <c r="R7" s="46" t="n">
        <f aca="false">基本!S7</f>
        <v>0</v>
      </c>
      <c r="S7" s="46" t="n">
        <f aca="false">基本!T7</f>
        <v>0</v>
      </c>
      <c r="T7" s="46" t="n">
        <f aca="false">基本!U7</f>
        <v>0</v>
      </c>
      <c r="U7" s="46" t="n">
        <f aca="false">基本!V7</f>
        <v>0</v>
      </c>
      <c r="V7" s="46" t="n">
        <f aca="false">基本!W7</f>
        <v>0</v>
      </c>
      <c r="W7" s="46" t="n">
        <f aca="false">基本!X7</f>
        <v>0</v>
      </c>
      <c r="X7" s="46" t="n">
        <f aca="false">基本!Y7</f>
        <v>0</v>
      </c>
      <c r="Y7" s="46" t="n">
        <f aca="false">基本!Z7</f>
        <v>0</v>
      </c>
      <c r="Z7" s="46" t="n">
        <f aca="false">基本!AA7</f>
        <v>0</v>
      </c>
      <c r="AA7" s="46" t="n">
        <f aca="false">基本!AB7</f>
        <v>0</v>
      </c>
      <c r="AB7" s="46" t="n">
        <f aca="false">基本!AC7</f>
        <v>0</v>
      </c>
      <c r="AC7" s="46" t="n">
        <f aca="false">基本!AD7</f>
        <v>0</v>
      </c>
      <c r="AD7" s="46" t="n">
        <f aca="false">基本!AE7</f>
        <v>0</v>
      </c>
      <c r="AE7" s="46" t="n">
        <f aca="false">基本!AF7</f>
        <v>0</v>
      </c>
      <c r="AF7" s="46" t="n">
        <f aca="false">基本!AG7</f>
        <v>0</v>
      </c>
      <c r="AG7" s="46" t="n">
        <f aca="false">基本!AH7</f>
        <v>0</v>
      </c>
      <c r="AH7" s="46" t="n">
        <f aca="false">基本!AI7</f>
        <v>0</v>
      </c>
      <c r="AI7" s="46" t="n">
        <f aca="false">基本!AJ7</f>
        <v>0</v>
      </c>
      <c r="AJ7" s="46" t="n">
        <f aca="false">基本!AK7</f>
        <v>0</v>
      </c>
      <c r="AK7" s="46" t="n">
        <f aca="false">基本!AL7</f>
        <v>0</v>
      </c>
      <c r="AL7" s="46" t="n">
        <f aca="false">基本!AM7</f>
        <v>0</v>
      </c>
      <c r="AM7" s="46" t="n">
        <f aca="false">基本!AN7</f>
        <v>0</v>
      </c>
      <c r="AN7" s="46" t="n">
        <f aca="false">基本!AO7</f>
        <v>0</v>
      </c>
      <c r="AO7" s="46" t="n">
        <f aca="false">基本!AP7</f>
        <v>0</v>
      </c>
      <c r="AP7" s="46" t="n">
        <f aca="false">基本!AQ7</f>
        <v>0</v>
      </c>
      <c r="AQ7" s="46" t="n">
        <f aca="false">基本!AR7</f>
        <v>0</v>
      </c>
      <c r="AR7" s="46" t="n">
        <f aca="false">基本!AS7</f>
        <v>0</v>
      </c>
      <c r="AS7" s="46" t="n">
        <f aca="false">基本!AT7</f>
        <v>0</v>
      </c>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row>
    <row r="8" s="88" customFormat="true" ht="17" hidden="false" customHeight="false" outlineLevel="0" collapsed="false">
      <c r="A8" s="44"/>
      <c r="B8" s="45" t="str">
        <f aca="false">基本!$B$8</f>
        <v>厚生年金</v>
      </c>
      <c r="C8" s="46" t="n">
        <f aca="false">基本!D8</f>
        <v>0</v>
      </c>
      <c r="D8" s="46" t="n">
        <f aca="false">基本!E8</f>
        <v>0</v>
      </c>
      <c r="E8" s="46" t="n">
        <f aca="false">基本!F8</f>
        <v>0</v>
      </c>
      <c r="F8" s="46" t="n">
        <f aca="false">基本!G8</f>
        <v>0</v>
      </c>
      <c r="G8" s="46" t="n">
        <f aca="false">基本!H8</f>
        <v>0</v>
      </c>
      <c r="H8" s="46" t="n">
        <f aca="false">基本!I8</f>
        <v>0</v>
      </c>
      <c r="I8" s="46" t="n">
        <f aca="false">基本!J8</f>
        <v>0</v>
      </c>
      <c r="J8" s="46" t="n">
        <f aca="false">基本!K8</f>
        <v>0</v>
      </c>
      <c r="K8" s="46" t="n">
        <f aca="false">基本!L8</f>
        <v>0</v>
      </c>
      <c r="L8" s="46" t="n">
        <f aca="false">基本!M8</f>
        <v>0</v>
      </c>
      <c r="M8" s="46" t="n">
        <f aca="false">基本!N8</f>
        <v>0</v>
      </c>
      <c r="N8" s="46" t="n">
        <f aca="false">基本!O8</f>
        <v>0</v>
      </c>
      <c r="O8" s="46" t="n">
        <f aca="false">基本!P8</f>
        <v>0</v>
      </c>
      <c r="P8" s="46" t="n">
        <f aca="false">基本!Q8</f>
        <v>0</v>
      </c>
      <c r="Q8" s="46" t="n">
        <f aca="false">基本!R8</f>
        <v>0</v>
      </c>
      <c r="R8" s="46" t="n">
        <f aca="false">基本!S8</f>
        <v>0</v>
      </c>
      <c r="S8" s="46" t="n">
        <f aca="false">基本!T8</f>
        <v>0</v>
      </c>
      <c r="T8" s="46" t="n">
        <f aca="false">基本!U8</f>
        <v>0</v>
      </c>
      <c r="U8" s="46" t="n">
        <f aca="false">基本!V8</f>
        <v>0</v>
      </c>
      <c r="V8" s="46" t="n">
        <f aca="false">基本!W8</f>
        <v>0</v>
      </c>
      <c r="W8" s="46" t="n">
        <f aca="false">基本!X8</f>
        <v>0</v>
      </c>
      <c r="X8" s="46" t="n">
        <f aca="false">基本!Y8</f>
        <v>0</v>
      </c>
      <c r="Y8" s="46" t="n">
        <f aca="false">基本!Z8</f>
        <v>0</v>
      </c>
      <c r="Z8" s="46" t="n">
        <f aca="false">基本!AA8</f>
        <v>0</v>
      </c>
      <c r="AA8" s="46" t="n">
        <f aca="false">基本!AB8</f>
        <v>0</v>
      </c>
      <c r="AB8" s="46" t="n">
        <f aca="false">基本!AC8</f>
        <v>0</v>
      </c>
      <c r="AC8" s="46" t="n">
        <f aca="false">基本!AD8</f>
        <v>0</v>
      </c>
      <c r="AD8" s="46" t="n">
        <f aca="false">基本!AE8</f>
        <v>0</v>
      </c>
      <c r="AE8" s="46" t="n">
        <f aca="false">基本!AF8</f>
        <v>0</v>
      </c>
      <c r="AF8" s="46" t="n">
        <f aca="false">基本!AG8</f>
        <v>0</v>
      </c>
      <c r="AG8" s="46" t="n">
        <f aca="false">基本!AH8</f>
        <v>0</v>
      </c>
      <c r="AH8" s="46" t="n">
        <f aca="false">基本!AI8</f>
        <v>0</v>
      </c>
      <c r="AI8" s="46" t="n">
        <f aca="false">基本!AJ8</f>
        <v>0</v>
      </c>
      <c r="AJ8" s="46" t="n">
        <f aca="false">基本!AK8</f>
        <v>0</v>
      </c>
      <c r="AK8" s="46" t="n">
        <f aca="false">基本!AL8</f>
        <v>0</v>
      </c>
      <c r="AL8" s="46" t="n">
        <f aca="false">基本!AM8</f>
        <v>0</v>
      </c>
      <c r="AM8" s="46" t="n">
        <f aca="false">基本!AN8</f>
        <v>0</v>
      </c>
      <c r="AN8" s="46" t="n">
        <f aca="false">基本!AO8</f>
        <v>0</v>
      </c>
      <c r="AO8" s="46" t="n">
        <f aca="false">基本!AP8</f>
        <v>0</v>
      </c>
      <c r="AP8" s="46" t="n">
        <f aca="false">基本!AQ8</f>
        <v>0</v>
      </c>
      <c r="AQ8" s="46" t="n">
        <f aca="false">基本!AR8</f>
        <v>0</v>
      </c>
      <c r="AR8" s="46" t="n">
        <f aca="false">基本!AS8</f>
        <v>0</v>
      </c>
      <c r="AS8" s="46" t="n">
        <f aca="false">基本!AT8</f>
        <v>0</v>
      </c>
    </row>
    <row r="9" s="88" customFormat="true" ht="17" hidden="false" customHeight="false" outlineLevel="0" collapsed="false">
      <c r="A9" s="44"/>
      <c r="B9" s="45" t="str">
        <f aca="false">基本!$B$9</f>
        <v>老齢基礎年金（夫）</v>
      </c>
      <c r="C9" s="46" t="n">
        <f aca="false">基本!D9</f>
        <v>0</v>
      </c>
      <c r="D9" s="46" t="n">
        <f aca="false">基本!E9</f>
        <v>0</v>
      </c>
      <c r="E9" s="46" t="n">
        <f aca="false">基本!F9</f>
        <v>0</v>
      </c>
      <c r="F9" s="46" t="n">
        <f aca="false">基本!G9</f>
        <v>0</v>
      </c>
      <c r="G9" s="46" t="n">
        <f aca="false">基本!H9</f>
        <v>0</v>
      </c>
      <c r="H9" s="46" t="n">
        <f aca="false">基本!I9</f>
        <v>0</v>
      </c>
      <c r="I9" s="46" t="n">
        <f aca="false">基本!J9</f>
        <v>0</v>
      </c>
      <c r="J9" s="46" t="n">
        <f aca="false">基本!K9</f>
        <v>0</v>
      </c>
      <c r="K9" s="46" t="n">
        <f aca="false">基本!L9</f>
        <v>0</v>
      </c>
      <c r="L9" s="46" t="n">
        <f aca="false">基本!M9</f>
        <v>0</v>
      </c>
      <c r="M9" s="46" t="n">
        <f aca="false">基本!N9</f>
        <v>0</v>
      </c>
      <c r="N9" s="46" t="n">
        <f aca="false">基本!O9</f>
        <v>0</v>
      </c>
      <c r="O9" s="46" t="n">
        <f aca="false">基本!P9</f>
        <v>0</v>
      </c>
      <c r="P9" s="46" t="n">
        <f aca="false">基本!Q9</f>
        <v>0</v>
      </c>
      <c r="Q9" s="46" t="n">
        <f aca="false">基本!R9</f>
        <v>0</v>
      </c>
      <c r="R9" s="46" t="n">
        <f aca="false">基本!S9</f>
        <v>0</v>
      </c>
      <c r="S9" s="46" t="n">
        <f aca="false">基本!T9</f>
        <v>0</v>
      </c>
      <c r="T9" s="46" t="n">
        <f aca="false">基本!U9</f>
        <v>0</v>
      </c>
      <c r="U9" s="46" t="n">
        <f aca="false">基本!V9</f>
        <v>0</v>
      </c>
      <c r="V9" s="46" t="n">
        <f aca="false">基本!W9</f>
        <v>0</v>
      </c>
      <c r="W9" s="46" t="n">
        <f aca="false">基本!X9</f>
        <v>0</v>
      </c>
      <c r="X9" s="46" t="n">
        <f aca="false">基本!Y9</f>
        <v>0</v>
      </c>
      <c r="Y9" s="46" t="n">
        <f aca="false">基本!Z9</f>
        <v>0</v>
      </c>
      <c r="Z9" s="46" t="n">
        <f aca="false">基本!AA9</f>
        <v>0</v>
      </c>
      <c r="AA9" s="46" t="n">
        <f aca="false">基本!AB9</f>
        <v>0</v>
      </c>
      <c r="AB9" s="46" t="n">
        <f aca="false">基本!AC9</f>
        <v>0</v>
      </c>
      <c r="AC9" s="46" t="n">
        <f aca="false">基本!AD9</f>
        <v>0</v>
      </c>
      <c r="AD9" s="46" t="n">
        <f aca="false">基本!AE9</f>
        <v>0</v>
      </c>
      <c r="AE9" s="46" t="n">
        <f aca="false">基本!AF9</f>
        <v>0</v>
      </c>
      <c r="AF9" s="46" t="n">
        <f aca="false">基本!AG9</f>
        <v>0</v>
      </c>
      <c r="AG9" s="46" t="n">
        <f aca="false">基本!AH9</f>
        <v>0</v>
      </c>
      <c r="AH9" s="46" t="n">
        <f aca="false">基本!AI9</f>
        <v>0</v>
      </c>
      <c r="AI9" s="46" t="n">
        <f aca="false">基本!AJ9</f>
        <v>0</v>
      </c>
      <c r="AJ9" s="46" t="n">
        <f aca="false">基本!AK9</f>
        <v>0</v>
      </c>
      <c r="AK9" s="46" t="n">
        <f aca="false">基本!AL9</f>
        <v>0</v>
      </c>
      <c r="AL9" s="46" t="n">
        <f aca="false">基本!AM9</f>
        <v>0</v>
      </c>
      <c r="AM9" s="46" t="n">
        <f aca="false">基本!AN9</f>
        <v>0</v>
      </c>
      <c r="AN9" s="46" t="n">
        <f aca="false">基本!AO9</f>
        <v>0</v>
      </c>
      <c r="AO9" s="46" t="n">
        <f aca="false">基本!AP9</f>
        <v>0</v>
      </c>
      <c r="AP9" s="46" t="n">
        <f aca="false">基本!AQ9</f>
        <v>0</v>
      </c>
      <c r="AQ9" s="46" t="n">
        <f aca="false">基本!AR9</f>
        <v>0</v>
      </c>
      <c r="AR9" s="46" t="n">
        <f aca="false">基本!AS9</f>
        <v>0</v>
      </c>
      <c r="AS9" s="46" t="n">
        <f aca="false">基本!AT9</f>
        <v>0</v>
      </c>
    </row>
    <row r="10" s="88" customFormat="true" ht="17" hidden="false" customHeight="false" outlineLevel="0" collapsed="false">
      <c r="A10" s="44"/>
      <c r="B10" s="45" t="str">
        <f aca="false">基本!$B$10</f>
        <v>老齢基礎年金（妻）</v>
      </c>
      <c r="C10" s="46" t="n">
        <f aca="false">基本!D10</f>
        <v>0</v>
      </c>
      <c r="D10" s="46" t="n">
        <f aca="false">基本!E10</f>
        <v>0</v>
      </c>
      <c r="E10" s="46" t="n">
        <f aca="false">基本!F10</f>
        <v>0</v>
      </c>
      <c r="F10" s="46" t="n">
        <f aca="false">基本!G10</f>
        <v>0</v>
      </c>
      <c r="G10" s="46" t="n">
        <f aca="false">基本!H10</f>
        <v>0</v>
      </c>
      <c r="H10" s="46" t="n">
        <f aca="false">基本!I10</f>
        <v>0</v>
      </c>
      <c r="I10" s="46" t="n">
        <f aca="false">基本!J10</f>
        <v>0</v>
      </c>
      <c r="J10" s="46" t="n">
        <f aca="false">基本!K10</f>
        <v>0</v>
      </c>
      <c r="K10" s="46" t="n">
        <f aca="false">基本!L10</f>
        <v>0</v>
      </c>
      <c r="L10" s="46" t="n">
        <f aca="false">基本!M10</f>
        <v>0</v>
      </c>
      <c r="M10" s="46" t="n">
        <f aca="false">基本!N10</f>
        <v>0</v>
      </c>
      <c r="N10" s="46" t="n">
        <f aca="false">基本!O10</f>
        <v>0</v>
      </c>
      <c r="O10" s="46" t="n">
        <f aca="false">基本!P10</f>
        <v>0</v>
      </c>
      <c r="P10" s="46" t="n">
        <f aca="false">基本!Q10</f>
        <v>0</v>
      </c>
      <c r="Q10" s="46" t="n">
        <f aca="false">基本!R10</f>
        <v>0</v>
      </c>
      <c r="R10" s="46" t="n">
        <f aca="false">基本!S10</f>
        <v>0</v>
      </c>
      <c r="S10" s="46" t="n">
        <f aca="false">基本!T10</f>
        <v>0</v>
      </c>
      <c r="T10" s="46" t="n">
        <f aca="false">基本!U10</f>
        <v>0</v>
      </c>
      <c r="U10" s="46" t="n">
        <f aca="false">基本!V10</f>
        <v>0</v>
      </c>
      <c r="V10" s="46" t="n">
        <f aca="false">基本!W10</f>
        <v>0</v>
      </c>
      <c r="W10" s="46" t="n">
        <f aca="false">基本!X10</f>
        <v>0</v>
      </c>
      <c r="X10" s="46" t="n">
        <f aca="false">基本!Y10</f>
        <v>0</v>
      </c>
      <c r="Y10" s="46" t="n">
        <f aca="false">基本!Z10</f>
        <v>0</v>
      </c>
      <c r="Z10" s="46" t="n">
        <f aca="false">基本!AA10</f>
        <v>0</v>
      </c>
      <c r="AA10" s="46" t="n">
        <f aca="false">基本!AB10</f>
        <v>0</v>
      </c>
      <c r="AB10" s="46" t="n">
        <f aca="false">基本!AC10</f>
        <v>0</v>
      </c>
      <c r="AC10" s="46" t="n">
        <f aca="false">基本!AD10</f>
        <v>0</v>
      </c>
      <c r="AD10" s="46" t="n">
        <f aca="false">基本!AE10</f>
        <v>0</v>
      </c>
      <c r="AE10" s="46" t="n">
        <f aca="false">基本!AF10</f>
        <v>0</v>
      </c>
      <c r="AF10" s="46" t="n">
        <f aca="false">基本!AG10</f>
        <v>0</v>
      </c>
      <c r="AG10" s="46" t="n">
        <f aca="false">基本!AH10</f>
        <v>0</v>
      </c>
      <c r="AH10" s="46" t="n">
        <f aca="false">基本!AI10</f>
        <v>0</v>
      </c>
      <c r="AI10" s="46" t="n">
        <f aca="false">基本!AJ10</f>
        <v>0</v>
      </c>
      <c r="AJ10" s="46" t="n">
        <f aca="false">基本!AK10</f>
        <v>0</v>
      </c>
      <c r="AK10" s="46" t="n">
        <f aca="false">基本!AL10</f>
        <v>0</v>
      </c>
      <c r="AL10" s="46" t="n">
        <f aca="false">基本!AM10</f>
        <v>0</v>
      </c>
      <c r="AM10" s="46" t="n">
        <f aca="false">基本!AN10</f>
        <v>0</v>
      </c>
      <c r="AN10" s="46" t="n">
        <f aca="false">基本!AO10</f>
        <v>0</v>
      </c>
      <c r="AO10" s="46" t="n">
        <f aca="false">基本!AP10</f>
        <v>0</v>
      </c>
      <c r="AP10" s="46" t="n">
        <f aca="false">基本!AQ10</f>
        <v>0</v>
      </c>
      <c r="AQ10" s="46" t="n">
        <f aca="false">基本!AR10</f>
        <v>0</v>
      </c>
      <c r="AR10" s="46" t="n">
        <f aca="false">基本!AS10</f>
        <v>0</v>
      </c>
      <c r="AS10" s="46" t="n">
        <f aca="false">基本!AT10</f>
        <v>0</v>
      </c>
    </row>
    <row r="11" s="89" customFormat="true" ht="17" hidden="false" customHeight="false" outlineLevel="0" collapsed="false">
      <c r="A11" s="44"/>
      <c r="B11" s="45" t="str">
        <f aca="false">基本!$B$11</f>
        <v>老齢厚生年金（妻）</v>
      </c>
      <c r="C11" s="46" t="n">
        <f aca="false">基本!D11</f>
        <v>0</v>
      </c>
      <c r="D11" s="46" t="n">
        <f aca="false">基本!E11</f>
        <v>0</v>
      </c>
      <c r="E11" s="46" t="n">
        <f aca="false">基本!F11</f>
        <v>0</v>
      </c>
      <c r="F11" s="46" t="n">
        <f aca="false">基本!G11</f>
        <v>0</v>
      </c>
      <c r="G11" s="46" t="n">
        <f aca="false">基本!H11</f>
        <v>0</v>
      </c>
      <c r="H11" s="46" t="n">
        <f aca="false">基本!I11</f>
        <v>0</v>
      </c>
      <c r="I11" s="46" t="n">
        <f aca="false">基本!J11</f>
        <v>0</v>
      </c>
      <c r="J11" s="46" t="n">
        <f aca="false">基本!K11</f>
        <v>0</v>
      </c>
      <c r="K11" s="46" t="n">
        <f aca="false">基本!L11</f>
        <v>0</v>
      </c>
      <c r="L11" s="46" t="n">
        <f aca="false">基本!M11</f>
        <v>0</v>
      </c>
      <c r="M11" s="46" t="n">
        <f aca="false">基本!N11</f>
        <v>0</v>
      </c>
      <c r="N11" s="46" t="n">
        <f aca="false">基本!O11</f>
        <v>0</v>
      </c>
      <c r="O11" s="46" t="n">
        <f aca="false">基本!P11</f>
        <v>0</v>
      </c>
      <c r="P11" s="46" t="n">
        <f aca="false">基本!Q11</f>
        <v>0</v>
      </c>
      <c r="Q11" s="46" t="n">
        <f aca="false">基本!R11</f>
        <v>0</v>
      </c>
      <c r="R11" s="46" t="n">
        <f aca="false">基本!S11</f>
        <v>0</v>
      </c>
      <c r="S11" s="46" t="n">
        <f aca="false">基本!T11</f>
        <v>0</v>
      </c>
      <c r="T11" s="46" t="n">
        <f aca="false">基本!U11</f>
        <v>0</v>
      </c>
      <c r="U11" s="46" t="n">
        <f aca="false">基本!V11</f>
        <v>0</v>
      </c>
      <c r="V11" s="46" t="n">
        <f aca="false">基本!W11</f>
        <v>0</v>
      </c>
      <c r="W11" s="46" t="n">
        <f aca="false">基本!X11</f>
        <v>0</v>
      </c>
      <c r="X11" s="46" t="n">
        <f aca="false">基本!Y11</f>
        <v>0</v>
      </c>
      <c r="Y11" s="46" t="n">
        <f aca="false">基本!Z11</f>
        <v>0</v>
      </c>
      <c r="Z11" s="46" t="n">
        <f aca="false">基本!AA11</f>
        <v>0</v>
      </c>
      <c r="AA11" s="46" t="n">
        <f aca="false">基本!AB11</f>
        <v>0</v>
      </c>
      <c r="AB11" s="46" t="n">
        <f aca="false">基本!AC11</f>
        <v>0</v>
      </c>
      <c r="AC11" s="46" t="n">
        <f aca="false">基本!AD11</f>
        <v>0</v>
      </c>
      <c r="AD11" s="46" t="n">
        <f aca="false">基本!AE11</f>
        <v>0</v>
      </c>
      <c r="AE11" s="46" t="n">
        <f aca="false">基本!AF11</f>
        <v>0</v>
      </c>
      <c r="AF11" s="46" t="n">
        <f aca="false">基本!AG11</f>
        <v>0</v>
      </c>
      <c r="AG11" s="46" t="n">
        <f aca="false">基本!AH11</f>
        <v>0</v>
      </c>
      <c r="AH11" s="46" t="n">
        <f aca="false">基本!AI11</f>
        <v>0</v>
      </c>
      <c r="AI11" s="46" t="n">
        <f aca="false">基本!AJ11</f>
        <v>0</v>
      </c>
      <c r="AJ11" s="46" t="n">
        <f aca="false">基本!AK11</f>
        <v>0</v>
      </c>
      <c r="AK11" s="46" t="n">
        <f aca="false">基本!AL11</f>
        <v>0</v>
      </c>
      <c r="AL11" s="46" t="n">
        <f aca="false">基本!AM11</f>
        <v>0</v>
      </c>
      <c r="AM11" s="46" t="n">
        <f aca="false">基本!AN11</f>
        <v>0</v>
      </c>
      <c r="AN11" s="46" t="n">
        <f aca="false">基本!AO11</f>
        <v>0</v>
      </c>
      <c r="AO11" s="46" t="n">
        <f aca="false">基本!AP11</f>
        <v>0</v>
      </c>
      <c r="AP11" s="46" t="n">
        <f aca="false">基本!AQ11</f>
        <v>0</v>
      </c>
      <c r="AQ11" s="46" t="n">
        <f aca="false">基本!AR11</f>
        <v>0</v>
      </c>
      <c r="AR11" s="46" t="n">
        <f aca="false">基本!AS11</f>
        <v>0</v>
      </c>
      <c r="AS11" s="46" t="n">
        <f aca="false">基本!AT11</f>
        <v>0</v>
      </c>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row>
    <row r="12" s="89" customFormat="true" ht="17" hidden="false" customHeight="false" outlineLevel="0" collapsed="false">
      <c r="A12" s="44"/>
      <c r="B12" s="45" t="str">
        <f aca="false">基本!$B$12</f>
        <v>遺族年金</v>
      </c>
      <c r="C12" s="46" t="n">
        <f aca="false">基本!D12</f>
        <v>0</v>
      </c>
      <c r="D12" s="46" t="n">
        <f aca="false">基本!E12</f>
        <v>0</v>
      </c>
      <c r="E12" s="46" t="n">
        <f aca="false">基本!F12</f>
        <v>0</v>
      </c>
      <c r="F12" s="46" t="n">
        <f aca="false">基本!G12</f>
        <v>0</v>
      </c>
      <c r="G12" s="46" t="n">
        <f aca="false">基本!H12</f>
        <v>0</v>
      </c>
      <c r="H12" s="46" t="n">
        <f aca="false">基本!I12</f>
        <v>0</v>
      </c>
      <c r="I12" s="46" t="n">
        <f aca="false">基本!J12</f>
        <v>0</v>
      </c>
      <c r="J12" s="46" t="n">
        <f aca="false">基本!K12</f>
        <v>0</v>
      </c>
      <c r="K12" s="46" t="n">
        <f aca="false">基本!L12</f>
        <v>0</v>
      </c>
      <c r="L12" s="46" t="n">
        <f aca="false">基本!M12</f>
        <v>0</v>
      </c>
      <c r="M12" s="46" t="n">
        <f aca="false">基本!N12</f>
        <v>0</v>
      </c>
      <c r="N12" s="46" t="n">
        <f aca="false">基本!O12</f>
        <v>0</v>
      </c>
      <c r="O12" s="46" t="n">
        <f aca="false">基本!P12</f>
        <v>0</v>
      </c>
      <c r="P12" s="46" t="n">
        <f aca="false">基本!Q12</f>
        <v>0</v>
      </c>
      <c r="Q12" s="46" t="n">
        <f aca="false">基本!R12</f>
        <v>0</v>
      </c>
      <c r="R12" s="46" t="n">
        <f aca="false">基本!S12</f>
        <v>0</v>
      </c>
      <c r="S12" s="46" t="n">
        <f aca="false">基本!T12</f>
        <v>0</v>
      </c>
      <c r="T12" s="46" t="n">
        <f aca="false">基本!U12</f>
        <v>0</v>
      </c>
      <c r="U12" s="46" t="n">
        <f aca="false">基本!V12</f>
        <v>0</v>
      </c>
      <c r="V12" s="46" t="n">
        <f aca="false">基本!W12</f>
        <v>0</v>
      </c>
      <c r="W12" s="46" t="n">
        <f aca="false">基本!X12</f>
        <v>0</v>
      </c>
      <c r="X12" s="46" t="n">
        <f aca="false">基本!Y12</f>
        <v>0</v>
      </c>
      <c r="Y12" s="46" t="n">
        <f aca="false">基本!Z12</f>
        <v>0</v>
      </c>
      <c r="Z12" s="46" t="n">
        <f aca="false">基本!AA12</f>
        <v>0</v>
      </c>
      <c r="AA12" s="46" t="n">
        <f aca="false">基本!AB12</f>
        <v>0</v>
      </c>
      <c r="AB12" s="46" t="n">
        <f aca="false">基本!AC12</f>
        <v>0</v>
      </c>
      <c r="AC12" s="46" t="n">
        <f aca="false">基本!AD12</f>
        <v>0</v>
      </c>
      <c r="AD12" s="46" t="n">
        <f aca="false">基本!AE12</f>
        <v>0</v>
      </c>
      <c r="AE12" s="46" t="n">
        <f aca="false">基本!AF12</f>
        <v>0</v>
      </c>
      <c r="AF12" s="46" t="n">
        <f aca="false">基本!AG12</f>
        <v>0</v>
      </c>
      <c r="AG12" s="46" t="n">
        <f aca="false">基本!AH12</f>
        <v>0</v>
      </c>
      <c r="AH12" s="46" t="n">
        <f aca="false">基本!AI12</f>
        <v>0</v>
      </c>
      <c r="AI12" s="46" t="n">
        <f aca="false">基本!AJ12</f>
        <v>0</v>
      </c>
      <c r="AJ12" s="46" t="n">
        <f aca="false">基本!AK12</f>
        <v>0</v>
      </c>
      <c r="AK12" s="46" t="n">
        <f aca="false">基本!AL12</f>
        <v>0</v>
      </c>
      <c r="AL12" s="46" t="n">
        <f aca="false">基本!AM12</f>
        <v>0</v>
      </c>
      <c r="AM12" s="46" t="n">
        <f aca="false">基本!AN12</f>
        <v>0</v>
      </c>
      <c r="AN12" s="46" t="n">
        <f aca="false">基本!AO12</f>
        <v>0</v>
      </c>
      <c r="AO12" s="46" t="n">
        <f aca="false">基本!AP12</f>
        <v>0</v>
      </c>
      <c r="AP12" s="46" t="n">
        <f aca="false">基本!AQ12</f>
        <v>0</v>
      </c>
      <c r="AQ12" s="46" t="n">
        <f aca="false">基本!AR12</f>
        <v>0</v>
      </c>
      <c r="AR12" s="46" t="n">
        <f aca="false">基本!AS12</f>
        <v>0</v>
      </c>
      <c r="AS12" s="46" t="n">
        <f aca="false">基本!AT12</f>
        <v>0</v>
      </c>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row>
    <row r="13" s="89" customFormat="true" ht="17" hidden="false" customHeight="false" outlineLevel="0" collapsed="false">
      <c r="A13" s="44"/>
      <c r="B13" s="45" t="str">
        <f aca="false">基本!$B$15</f>
        <v>その他</v>
      </c>
      <c r="C13" s="46" t="n">
        <f aca="false">基本!D15</f>
        <v>0</v>
      </c>
      <c r="D13" s="46" t="n">
        <f aca="false">基本!E15</f>
        <v>0</v>
      </c>
      <c r="E13" s="46" t="n">
        <f aca="false">基本!F15</f>
        <v>0</v>
      </c>
      <c r="F13" s="46" t="n">
        <f aca="false">基本!G15</f>
        <v>0</v>
      </c>
      <c r="G13" s="46" t="n">
        <f aca="false">基本!H15</f>
        <v>0</v>
      </c>
      <c r="H13" s="46" t="n">
        <f aca="false">基本!I15</f>
        <v>0</v>
      </c>
      <c r="I13" s="46" t="n">
        <f aca="false">基本!J15</f>
        <v>0</v>
      </c>
      <c r="J13" s="46" t="n">
        <f aca="false">基本!K15</f>
        <v>0</v>
      </c>
      <c r="K13" s="46" t="n">
        <f aca="false">基本!L15</f>
        <v>0</v>
      </c>
      <c r="L13" s="46" t="n">
        <f aca="false">基本!M15</f>
        <v>0</v>
      </c>
      <c r="M13" s="46" t="n">
        <f aca="false">基本!N15</f>
        <v>0</v>
      </c>
      <c r="N13" s="46" t="n">
        <f aca="false">基本!O15</f>
        <v>0</v>
      </c>
      <c r="O13" s="46" t="n">
        <f aca="false">基本!P15</f>
        <v>0</v>
      </c>
      <c r="P13" s="46" t="n">
        <f aca="false">基本!Q15</f>
        <v>0</v>
      </c>
      <c r="Q13" s="46" t="n">
        <f aca="false">基本!R15</f>
        <v>0</v>
      </c>
      <c r="R13" s="46" t="n">
        <f aca="false">基本!S15</f>
        <v>0</v>
      </c>
      <c r="S13" s="46" t="n">
        <f aca="false">基本!T15</f>
        <v>0</v>
      </c>
      <c r="T13" s="46" t="n">
        <f aca="false">基本!U15</f>
        <v>0</v>
      </c>
      <c r="U13" s="46" t="n">
        <f aca="false">基本!V15</f>
        <v>0</v>
      </c>
      <c r="V13" s="46" t="n">
        <f aca="false">基本!W15</f>
        <v>0</v>
      </c>
      <c r="W13" s="46" t="n">
        <f aca="false">基本!X15</f>
        <v>0</v>
      </c>
      <c r="X13" s="46" t="n">
        <f aca="false">基本!Y15</f>
        <v>0</v>
      </c>
      <c r="Y13" s="46" t="n">
        <f aca="false">基本!Z15</f>
        <v>0</v>
      </c>
      <c r="Z13" s="46" t="n">
        <f aca="false">基本!AA15</f>
        <v>0</v>
      </c>
      <c r="AA13" s="46" t="n">
        <f aca="false">基本!AB15</f>
        <v>0</v>
      </c>
      <c r="AB13" s="46" t="n">
        <f aca="false">基本!AC15</f>
        <v>0</v>
      </c>
      <c r="AC13" s="46" t="n">
        <f aca="false">基本!AD15</f>
        <v>0</v>
      </c>
      <c r="AD13" s="46" t="n">
        <f aca="false">基本!AE15</f>
        <v>0</v>
      </c>
      <c r="AE13" s="46" t="n">
        <f aca="false">基本!AF15</f>
        <v>0</v>
      </c>
      <c r="AF13" s="46" t="n">
        <f aca="false">基本!AG15</f>
        <v>0</v>
      </c>
      <c r="AG13" s="46" t="n">
        <f aca="false">基本!AH15</f>
        <v>0</v>
      </c>
      <c r="AH13" s="46" t="n">
        <f aca="false">基本!AI15</f>
        <v>0</v>
      </c>
      <c r="AI13" s="46" t="n">
        <f aca="false">基本!AJ15</f>
        <v>0</v>
      </c>
      <c r="AJ13" s="46" t="n">
        <f aca="false">基本!AK15</f>
        <v>0</v>
      </c>
      <c r="AK13" s="46" t="n">
        <f aca="false">基本!AL15</f>
        <v>0</v>
      </c>
      <c r="AL13" s="46" t="n">
        <f aca="false">基本!AM15</f>
        <v>0</v>
      </c>
      <c r="AM13" s="46" t="n">
        <f aca="false">基本!AN15</f>
        <v>0</v>
      </c>
      <c r="AN13" s="46" t="n">
        <f aca="false">基本!AO15</f>
        <v>0</v>
      </c>
      <c r="AO13" s="46" t="n">
        <f aca="false">基本!AP15</f>
        <v>0</v>
      </c>
      <c r="AP13" s="46" t="n">
        <f aca="false">基本!AQ15</f>
        <v>0</v>
      </c>
      <c r="AQ13" s="46" t="n">
        <f aca="false">基本!AR15</f>
        <v>0</v>
      </c>
      <c r="AR13" s="46" t="n">
        <f aca="false">基本!AS15</f>
        <v>0</v>
      </c>
      <c r="AS13" s="46" t="n">
        <f aca="false">基本!AT15</f>
        <v>0</v>
      </c>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row>
    <row r="14" s="155" customFormat="true" ht="17" hidden="false" customHeight="false" outlineLevel="0" collapsed="false">
      <c r="A14" s="44"/>
      <c r="B14" s="111" t="s">
        <v>225</v>
      </c>
      <c r="C14" s="92" t="n">
        <f aca="false">C8+C9</f>
        <v>0</v>
      </c>
      <c r="D14" s="92" t="n">
        <f aca="false">D8+D9</f>
        <v>0</v>
      </c>
      <c r="E14" s="92" t="n">
        <f aca="false">E8+E9</f>
        <v>0</v>
      </c>
      <c r="F14" s="92" t="n">
        <f aca="false">F8+F9</f>
        <v>0</v>
      </c>
      <c r="G14" s="92" t="n">
        <f aca="false">G8+G9</f>
        <v>0</v>
      </c>
      <c r="H14" s="92" t="n">
        <f aca="false">H8+H9</f>
        <v>0</v>
      </c>
      <c r="I14" s="92" t="n">
        <f aca="false">I8+I9</f>
        <v>0</v>
      </c>
      <c r="J14" s="92" t="n">
        <f aca="false">J8+J9</f>
        <v>0</v>
      </c>
      <c r="K14" s="92" t="n">
        <f aca="false">K8+K9</f>
        <v>0</v>
      </c>
      <c r="L14" s="92" t="n">
        <f aca="false">L8+L9</f>
        <v>0</v>
      </c>
      <c r="M14" s="92" t="n">
        <f aca="false">M8+M9</f>
        <v>0</v>
      </c>
      <c r="N14" s="92" t="n">
        <f aca="false">N8+N9</f>
        <v>0</v>
      </c>
      <c r="O14" s="92" t="n">
        <f aca="false">O8+O9</f>
        <v>0</v>
      </c>
      <c r="P14" s="92" t="n">
        <f aca="false">P8+P9</f>
        <v>0</v>
      </c>
      <c r="Q14" s="92" t="n">
        <f aca="false">Q8+Q9</f>
        <v>0</v>
      </c>
      <c r="R14" s="92" t="n">
        <f aca="false">R8+R9</f>
        <v>0</v>
      </c>
      <c r="S14" s="92" t="n">
        <f aca="false">S8+S9</f>
        <v>0</v>
      </c>
      <c r="T14" s="92" t="n">
        <f aca="false">T8+T9</f>
        <v>0</v>
      </c>
      <c r="U14" s="92" t="n">
        <f aca="false">U8+U9</f>
        <v>0</v>
      </c>
      <c r="V14" s="92" t="n">
        <f aca="false">V8+V9</f>
        <v>0</v>
      </c>
      <c r="W14" s="92" t="n">
        <f aca="false">W8+W9</f>
        <v>0</v>
      </c>
      <c r="X14" s="92" t="n">
        <f aca="false">X8+X9</f>
        <v>0</v>
      </c>
      <c r="Y14" s="92" t="n">
        <f aca="false">Y8+Y9</f>
        <v>0</v>
      </c>
      <c r="Z14" s="92" t="n">
        <f aca="false">Z8+Z9</f>
        <v>0</v>
      </c>
      <c r="AA14" s="92" t="n">
        <f aca="false">AA8+AA9</f>
        <v>0</v>
      </c>
      <c r="AB14" s="92" t="n">
        <f aca="false">AB8+AB9</f>
        <v>0</v>
      </c>
      <c r="AC14" s="92" t="n">
        <f aca="false">AC8+AC9</f>
        <v>0</v>
      </c>
      <c r="AD14" s="92" t="n">
        <f aca="false">AD8+AD9</f>
        <v>0</v>
      </c>
      <c r="AE14" s="92" t="n">
        <f aca="false">AE8+AE9</f>
        <v>0</v>
      </c>
      <c r="AF14" s="92" t="n">
        <f aca="false">AF8+AF9</f>
        <v>0</v>
      </c>
      <c r="AG14" s="92" t="n">
        <f aca="false">AG8+AG9</f>
        <v>0</v>
      </c>
      <c r="AH14" s="92" t="n">
        <f aca="false">AH8+AH9</f>
        <v>0</v>
      </c>
      <c r="AI14" s="92" t="n">
        <f aca="false">AI8+AI9</f>
        <v>0</v>
      </c>
      <c r="AJ14" s="92" t="n">
        <f aca="false">AJ8+AJ9</f>
        <v>0</v>
      </c>
      <c r="AK14" s="92" t="n">
        <f aca="false">AK8+AK9</f>
        <v>0</v>
      </c>
      <c r="AL14" s="92" t="n">
        <f aca="false">AL8+AL9</f>
        <v>0</v>
      </c>
      <c r="AM14" s="92" t="n">
        <f aca="false">AM8+AM9</f>
        <v>0</v>
      </c>
      <c r="AN14" s="92" t="n">
        <f aca="false">AN8+AN9</f>
        <v>0</v>
      </c>
      <c r="AO14" s="92" t="n">
        <f aca="false">AO8+AO9</f>
        <v>0</v>
      </c>
      <c r="AP14" s="92" t="n">
        <f aca="false">AP8+AP9</f>
        <v>0</v>
      </c>
      <c r="AQ14" s="92" t="n">
        <f aca="false">AQ8+AQ9</f>
        <v>0</v>
      </c>
      <c r="AR14" s="92" t="n">
        <f aca="false">AR8+AR9</f>
        <v>0</v>
      </c>
      <c r="AS14" s="92" t="n">
        <f aca="false">AS8+AS9</f>
        <v>0</v>
      </c>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row>
    <row r="15" s="155" customFormat="true" ht="17" hidden="false" customHeight="false" outlineLevel="0" collapsed="false">
      <c r="A15" s="44"/>
      <c r="B15" s="111" t="s">
        <v>226</v>
      </c>
      <c r="C15" s="92" t="n">
        <f aca="false">C10+C11</f>
        <v>0</v>
      </c>
      <c r="D15" s="92" t="n">
        <f aca="false">D10+D11</f>
        <v>0</v>
      </c>
      <c r="E15" s="92" t="n">
        <f aca="false">E10+E11</f>
        <v>0</v>
      </c>
      <c r="F15" s="92" t="n">
        <f aca="false">F10+F11</f>
        <v>0</v>
      </c>
      <c r="G15" s="92" t="n">
        <f aca="false">G10+G11</f>
        <v>0</v>
      </c>
      <c r="H15" s="92" t="n">
        <f aca="false">H10+H11</f>
        <v>0</v>
      </c>
      <c r="I15" s="92" t="n">
        <f aca="false">I10+I11</f>
        <v>0</v>
      </c>
      <c r="J15" s="92" t="n">
        <f aca="false">J10+J11</f>
        <v>0</v>
      </c>
      <c r="K15" s="92" t="n">
        <f aca="false">K10+K11</f>
        <v>0</v>
      </c>
      <c r="L15" s="92" t="n">
        <f aca="false">L10+L11</f>
        <v>0</v>
      </c>
      <c r="M15" s="92" t="n">
        <f aca="false">M10+M11</f>
        <v>0</v>
      </c>
      <c r="N15" s="92" t="n">
        <f aca="false">N10+N11</f>
        <v>0</v>
      </c>
      <c r="O15" s="92" t="n">
        <f aca="false">O10+O11</f>
        <v>0</v>
      </c>
      <c r="P15" s="92" t="n">
        <f aca="false">P10+P11</f>
        <v>0</v>
      </c>
      <c r="Q15" s="92" t="n">
        <f aca="false">Q10+Q11</f>
        <v>0</v>
      </c>
      <c r="R15" s="92" t="n">
        <f aca="false">R10+R11</f>
        <v>0</v>
      </c>
      <c r="S15" s="92" t="n">
        <f aca="false">S10+S11</f>
        <v>0</v>
      </c>
      <c r="T15" s="92" t="n">
        <f aca="false">T10+T11</f>
        <v>0</v>
      </c>
      <c r="U15" s="92" t="n">
        <f aca="false">U10+U11</f>
        <v>0</v>
      </c>
      <c r="V15" s="92" t="n">
        <f aca="false">V10+V11</f>
        <v>0</v>
      </c>
      <c r="W15" s="92" t="n">
        <f aca="false">W10+W11</f>
        <v>0</v>
      </c>
      <c r="X15" s="92" t="n">
        <f aca="false">X10+X11</f>
        <v>0</v>
      </c>
      <c r="Y15" s="92" t="n">
        <f aca="false">Y10+Y11</f>
        <v>0</v>
      </c>
      <c r="Z15" s="92" t="n">
        <f aca="false">Z10+Z11</f>
        <v>0</v>
      </c>
      <c r="AA15" s="92" t="n">
        <f aca="false">AA10+AA11</f>
        <v>0</v>
      </c>
      <c r="AB15" s="92" t="n">
        <f aca="false">AB10+AB11</f>
        <v>0</v>
      </c>
      <c r="AC15" s="92" t="n">
        <f aca="false">AC10+AC11</f>
        <v>0</v>
      </c>
      <c r="AD15" s="92" t="n">
        <f aca="false">AD10+AD11</f>
        <v>0</v>
      </c>
      <c r="AE15" s="92" t="n">
        <f aca="false">AE10+AE11</f>
        <v>0</v>
      </c>
      <c r="AF15" s="92" t="n">
        <f aca="false">AF10+AF11</f>
        <v>0</v>
      </c>
      <c r="AG15" s="92" t="n">
        <f aca="false">AG10+AG11</f>
        <v>0</v>
      </c>
      <c r="AH15" s="92" t="n">
        <f aca="false">AH10+AH11</f>
        <v>0</v>
      </c>
      <c r="AI15" s="92" t="n">
        <f aca="false">AI10+AI11</f>
        <v>0</v>
      </c>
      <c r="AJ15" s="92" t="n">
        <f aca="false">AJ10+AJ11</f>
        <v>0</v>
      </c>
      <c r="AK15" s="92" t="n">
        <f aca="false">AK10+AK11</f>
        <v>0</v>
      </c>
      <c r="AL15" s="92" t="n">
        <f aca="false">AL10+AL11</f>
        <v>0</v>
      </c>
      <c r="AM15" s="92" t="n">
        <f aca="false">AM10+AM11</f>
        <v>0</v>
      </c>
      <c r="AN15" s="92" t="n">
        <f aca="false">AN10+AN11</f>
        <v>0</v>
      </c>
      <c r="AO15" s="92" t="n">
        <f aca="false">AO10+AO11</f>
        <v>0</v>
      </c>
      <c r="AP15" s="92" t="n">
        <f aca="false">AP10+AP11</f>
        <v>0</v>
      </c>
      <c r="AQ15" s="92" t="n">
        <f aca="false">AQ10+AQ11</f>
        <v>0</v>
      </c>
      <c r="AR15" s="92" t="n">
        <f aca="false">AR10+AR11</f>
        <v>0</v>
      </c>
      <c r="AS15" s="92" t="n">
        <f aca="false">AS10+AS11</f>
        <v>0</v>
      </c>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row>
    <row r="16" s="93" customFormat="true" ht="17" hidden="false" customHeight="false" outlineLevel="0" collapsed="false">
      <c r="A16" s="112" t="s">
        <v>227</v>
      </c>
      <c r="B16" s="112"/>
      <c r="C16" s="92" t="n">
        <f aca="false">C14+C15</f>
        <v>0</v>
      </c>
      <c r="D16" s="92" t="n">
        <f aca="false">D14+D15</f>
        <v>0</v>
      </c>
      <c r="E16" s="92" t="n">
        <f aca="false">E14+E15</f>
        <v>0</v>
      </c>
      <c r="F16" s="92" t="n">
        <f aca="false">F14+F15</f>
        <v>0</v>
      </c>
      <c r="G16" s="92" t="n">
        <f aca="false">G14+G15</f>
        <v>0</v>
      </c>
      <c r="H16" s="92" t="n">
        <f aca="false">H14+H15</f>
        <v>0</v>
      </c>
      <c r="I16" s="92" t="n">
        <f aca="false">I14+I15</f>
        <v>0</v>
      </c>
      <c r="J16" s="92" t="n">
        <f aca="false">J14+J15</f>
        <v>0</v>
      </c>
      <c r="K16" s="92" t="n">
        <f aca="false">K14+K15</f>
        <v>0</v>
      </c>
      <c r="L16" s="92" t="n">
        <f aca="false">L14+L15</f>
        <v>0</v>
      </c>
      <c r="M16" s="92" t="n">
        <f aca="false">M14+M15</f>
        <v>0</v>
      </c>
      <c r="N16" s="92" t="n">
        <f aca="false">N14+N15</f>
        <v>0</v>
      </c>
      <c r="O16" s="92" t="n">
        <f aca="false">O14+O15</f>
        <v>0</v>
      </c>
      <c r="P16" s="92" t="n">
        <f aca="false">P14+P15</f>
        <v>0</v>
      </c>
      <c r="Q16" s="92" t="n">
        <f aca="false">Q14+Q15</f>
        <v>0</v>
      </c>
      <c r="R16" s="92" t="n">
        <f aca="false">R14+R15</f>
        <v>0</v>
      </c>
      <c r="S16" s="92" t="n">
        <f aca="false">S14+S15</f>
        <v>0</v>
      </c>
      <c r="T16" s="92" t="n">
        <f aca="false">T14+T15</f>
        <v>0</v>
      </c>
      <c r="U16" s="92" t="n">
        <f aca="false">U14+U15</f>
        <v>0</v>
      </c>
      <c r="V16" s="92" t="n">
        <f aca="false">V14+V15</f>
        <v>0</v>
      </c>
      <c r="W16" s="92" t="n">
        <f aca="false">W14+W15</f>
        <v>0</v>
      </c>
      <c r="X16" s="92" t="n">
        <f aca="false">X14+X15</f>
        <v>0</v>
      </c>
      <c r="Y16" s="92" t="n">
        <f aca="false">Y14+Y15</f>
        <v>0</v>
      </c>
      <c r="Z16" s="92" t="n">
        <f aca="false">Z14+Z15</f>
        <v>0</v>
      </c>
      <c r="AA16" s="92" t="n">
        <f aca="false">AA14+AA15</f>
        <v>0</v>
      </c>
      <c r="AB16" s="92" t="n">
        <f aca="false">AB14+AB15</f>
        <v>0</v>
      </c>
      <c r="AC16" s="92" t="n">
        <f aca="false">AC14+AC15</f>
        <v>0</v>
      </c>
      <c r="AD16" s="92" t="n">
        <f aca="false">AD14+AD15</f>
        <v>0</v>
      </c>
      <c r="AE16" s="92" t="n">
        <f aca="false">AE14+AE15</f>
        <v>0</v>
      </c>
      <c r="AF16" s="92" t="n">
        <f aca="false">AF14+AF15</f>
        <v>0</v>
      </c>
      <c r="AG16" s="92" t="n">
        <f aca="false">AG14+AG15</f>
        <v>0</v>
      </c>
      <c r="AH16" s="92" t="n">
        <f aca="false">AH14+AH15</f>
        <v>0</v>
      </c>
      <c r="AI16" s="92" t="n">
        <f aca="false">AI14+AI15</f>
        <v>0</v>
      </c>
      <c r="AJ16" s="92" t="n">
        <f aca="false">AJ14+AJ15</f>
        <v>0</v>
      </c>
      <c r="AK16" s="92" t="n">
        <f aca="false">AK14+AK15</f>
        <v>0</v>
      </c>
      <c r="AL16" s="92" t="n">
        <f aca="false">AL14+AL15</f>
        <v>0</v>
      </c>
      <c r="AM16" s="92" t="n">
        <f aca="false">AM14+AM15</f>
        <v>0</v>
      </c>
      <c r="AN16" s="92" t="n">
        <f aca="false">AN14+AN15</f>
        <v>0</v>
      </c>
      <c r="AO16" s="92" t="n">
        <f aca="false">AO14+AO15</f>
        <v>0</v>
      </c>
      <c r="AP16" s="92" t="n">
        <f aca="false">AP14+AP15</f>
        <v>0</v>
      </c>
      <c r="AQ16" s="92" t="n">
        <f aca="false">AQ14+AQ15</f>
        <v>0</v>
      </c>
      <c r="AR16" s="92" t="n">
        <f aca="false">AR14+AR15</f>
        <v>0</v>
      </c>
      <c r="AS16" s="92" t="n">
        <f aca="false">AS14+AS15</f>
        <v>0</v>
      </c>
    </row>
    <row r="17" customFormat="false" ht="17" hidden="false" customHeight="false" outlineLevel="0" collapsed="false">
      <c r="A17" s="113" t="str">
        <f aca="false">'税金（年金）'!$A$17</f>
        <v>公的年金等控除額</v>
      </c>
      <c r="B17" s="39" t="str">
        <f aca="false">'税金（年金）'!$B$17</f>
        <v>夫</v>
      </c>
      <c r="C17" s="39"/>
      <c r="D17" s="39" t="n">
        <f aca="false">'税金（年金）'!$D$17</f>
        <v>0</v>
      </c>
      <c r="E17" s="39" t="n">
        <f aca="false">'税金（年金）'!$E$17</f>
        <v>0</v>
      </c>
      <c r="F17" s="39" t="n">
        <f aca="false">'税金（年金）'!$F$17</f>
        <v>0</v>
      </c>
      <c r="G17" s="39" t="n">
        <f aca="false">'税金（年金）'!$G$17</f>
        <v>0</v>
      </c>
      <c r="H17" s="39" t="n">
        <f aca="false">'税金（年金）'!$H$17</f>
        <v>0</v>
      </c>
      <c r="I17" s="39" t="n">
        <f aca="false">'税金（年金）'!$I$17</f>
        <v>0</v>
      </c>
      <c r="J17" s="39" t="n">
        <f aca="false">'税金（年金）'!$J$17</f>
        <v>0</v>
      </c>
      <c r="K17" s="39" t="n">
        <f aca="false">'税金（年金）'!$K$17</f>
        <v>0</v>
      </c>
      <c r="L17" s="39" t="n">
        <f aca="false">'税金（年金）'!$L$17</f>
        <v>0</v>
      </c>
      <c r="M17" s="39" t="n">
        <f aca="false">'税金（年金）'!$M$17</f>
        <v>0</v>
      </c>
      <c r="N17" s="39" t="n">
        <f aca="false">'税金（年金）'!$N$17</f>
        <v>0</v>
      </c>
      <c r="O17" s="39" t="n">
        <f aca="false">'税金（年金）'!$O$17</f>
        <v>0</v>
      </c>
      <c r="P17" s="39" t="n">
        <f aca="false">'税金（年金）'!$P$17</f>
        <v>0</v>
      </c>
      <c r="Q17" s="39" t="n">
        <f aca="false">'税金（年金）'!$Q$17</f>
        <v>0</v>
      </c>
      <c r="R17" s="39" t="n">
        <f aca="false">'税金（年金）'!$R$17</f>
        <v>0</v>
      </c>
      <c r="S17" s="39" t="n">
        <f aca="false">'税金（年金）'!$S$17</f>
        <v>0</v>
      </c>
      <c r="T17" s="39" t="n">
        <f aca="false">'税金（年金）'!$T$17</f>
        <v>0</v>
      </c>
      <c r="U17" s="39" t="n">
        <f aca="false">'税金（年金）'!$U$17</f>
        <v>0</v>
      </c>
      <c r="V17" s="39" t="n">
        <f aca="false">'税金（年金）'!$V$17</f>
        <v>0</v>
      </c>
      <c r="W17" s="39" t="n">
        <f aca="false">'税金（年金）'!$W$17</f>
        <v>0</v>
      </c>
      <c r="X17" s="39" t="n">
        <f aca="false">'税金（年金）'!$X$17</f>
        <v>0</v>
      </c>
      <c r="Y17" s="39" t="n">
        <f aca="false">'税金（年金）'!$Y$17</f>
        <v>0</v>
      </c>
      <c r="Z17" s="39" t="n">
        <f aca="false">'税金（年金）'!$Z$17</f>
        <v>0</v>
      </c>
      <c r="AA17" s="39" t="n">
        <f aca="false">'税金（年金）'!$AA$17</f>
        <v>0</v>
      </c>
      <c r="AB17" s="39" t="n">
        <f aca="false">'税金（年金）'!$AB$17</f>
        <v>0</v>
      </c>
      <c r="AC17" s="39" t="n">
        <f aca="false">'税金（年金）'!$AC$17</f>
        <v>0</v>
      </c>
      <c r="AD17" s="39" t="n">
        <f aca="false">'税金（年金）'!$AD$17</f>
        <v>0</v>
      </c>
      <c r="AE17" s="39" t="n">
        <f aca="false">'税金（年金）'!$AE$17</f>
        <v>0</v>
      </c>
      <c r="AF17" s="39" t="n">
        <f aca="false">'税金（年金）'!$AF$17</f>
        <v>0</v>
      </c>
      <c r="AG17" s="39" t="n">
        <f aca="false">'税金（年金）'!$AG$17</f>
        <v>0</v>
      </c>
      <c r="AH17" s="39" t="n">
        <f aca="false">'税金（年金）'!$AH$17</f>
        <v>0</v>
      </c>
      <c r="AI17" s="39" t="n">
        <f aca="false">'税金（年金）'!$AI$17</f>
        <v>0</v>
      </c>
      <c r="AJ17" s="39" t="n">
        <f aca="false">'税金（年金）'!$AJ$17</f>
        <v>0</v>
      </c>
      <c r="AK17" s="39" t="n">
        <f aca="false">'税金（年金）'!$AK$17</f>
        <v>0</v>
      </c>
      <c r="AL17" s="39" t="n">
        <f aca="false">'税金（年金）'!$AL$17</f>
        <v>0</v>
      </c>
      <c r="AM17" s="39" t="n">
        <f aca="false">'税金（年金）'!$AM$17</f>
        <v>0</v>
      </c>
      <c r="AN17" s="39" t="n">
        <f aca="false">'税金（年金）'!$AN$17</f>
        <v>0</v>
      </c>
      <c r="AO17" s="39" t="n">
        <f aca="false">'税金（年金）'!$AO$17</f>
        <v>0</v>
      </c>
      <c r="AP17" s="39" t="n">
        <f aca="false">'税金（年金）'!$AP$17</f>
        <v>0</v>
      </c>
      <c r="AQ17" s="39" t="n">
        <f aca="false">'税金（年金）'!$AQ$17</f>
        <v>0</v>
      </c>
      <c r="AR17" s="39" t="n">
        <f aca="false">'税金（年金）'!$AR$17</f>
        <v>0</v>
      </c>
      <c r="AS17" s="39" t="n">
        <f aca="false">'税金（年金）'!$AS$17</f>
        <v>0</v>
      </c>
    </row>
    <row r="18" customFormat="false" ht="17" hidden="false" customHeight="false" outlineLevel="0" collapsed="false">
      <c r="A18" s="113"/>
      <c r="B18" s="39" t="str">
        <f aca="false">'税金（年金）'!$B$18</f>
        <v>妻</v>
      </c>
      <c r="C18" s="39"/>
      <c r="D18" s="39" t="n">
        <f aca="false">'税金（年金）'!$D$18</f>
        <v>0</v>
      </c>
      <c r="E18" s="39" t="n">
        <f aca="false">'税金（年金）'!$E$18</f>
        <v>0</v>
      </c>
      <c r="F18" s="39" t="n">
        <f aca="false">'税金（年金）'!$F$18</f>
        <v>0</v>
      </c>
      <c r="G18" s="39" t="n">
        <f aca="false">'税金（年金）'!$G$18</f>
        <v>0</v>
      </c>
      <c r="H18" s="39" t="n">
        <f aca="false">'税金（年金）'!$H$18</f>
        <v>0</v>
      </c>
      <c r="I18" s="39" t="n">
        <f aca="false">'税金（年金）'!$I$18</f>
        <v>0</v>
      </c>
      <c r="J18" s="39" t="n">
        <f aca="false">'税金（年金）'!$J$18</f>
        <v>0</v>
      </c>
      <c r="K18" s="39" t="n">
        <f aca="false">'税金（年金）'!$K$18</f>
        <v>0</v>
      </c>
      <c r="L18" s="39" t="n">
        <f aca="false">'税金（年金）'!$L$18</f>
        <v>0</v>
      </c>
      <c r="M18" s="39" t="n">
        <f aca="false">'税金（年金）'!$M$18</f>
        <v>0</v>
      </c>
      <c r="N18" s="39" t="n">
        <f aca="false">'税金（年金）'!$N$18</f>
        <v>0</v>
      </c>
      <c r="O18" s="39" t="n">
        <f aca="false">'税金（年金）'!$O$18</f>
        <v>0</v>
      </c>
      <c r="P18" s="39" t="n">
        <f aca="false">'税金（年金）'!$P$18</f>
        <v>0</v>
      </c>
      <c r="Q18" s="39" t="n">
        <f aca="false">'税金（年金）'!$Q$18</f>
        <v>0</v>
      </c>
      <c r="R18" s="39" t="n">
        <f aca="false">'税金（年金）'!$R$18</f>
        <v>0</v>
      </c>
      <c r="S18" s="39" t="n">
        <f aca="false">'税金（年金）'!$S$18</f>
        <v>0</v>
      </c>
      <c r="T18" s="39" t="n">
        <f aca="false">'税金（年金）'!$T$18</f>
        <v>0</v>
      </c>
      <c r="U18" s="39" t="n">
        <f aca="false">'税金（年金）'!$U$18</f>
        <v>0</v>
      </c>
      <c r="V18" s="39" t="n">
        <f aca="false">'税金（年金）'!$V$18</f>
        <v>0</v>
      </c>
      <c r="W18" s="39" t="n">
        <f aca="false">'税金（年金）'!$W$18</f>
        <v>0</v>
      </c>
      <c r="X18" s="39" t="n">
        <f aca="false">'税金（年金）'!$X$18</f>
        <v>0</v>
      </c>
      <c r="Y18" s="39" t="n">
        <f aca="false">'税金（年金）'!$Y$18</f>
        <v>0</v>
      </c>
      <c r="Z18" s="39" t="n">
        <f aca="false">'税金（年金）'!$Z$18</f>
        <v>0</v>
      </c>
      <c r="AA18" s="39" t="n">
        <f aca="false">'税金（年金）'!$AA$18</f>
        <v>0</v>
      </c>
      <c r="AB18" s="39" t="n">
        <f aca="false">'税金（年金）'!$AB$18</f>
        <v>0</v>
      </c>
      <c r="AC18" s="39" t="n">
        <f aca="false">'税金（年金）'!$AC$18</f>
        <v>0</v>
      </c>
      <c r="AD18" s="39" t="n">
        <f aca="false">'税金（年金）'!$AD$18</f>
        <v>0</v>
      </c>
      <c r="AE18" s="39" t="n">
        <f aca="false">'税金（年金）'!$AE$18</f>
        <v>0</v>
      </c>
      <c r="AF18" s="39" t="n">
        <f aca="false">'税金（年金）'!$AF$18</f>
        <v>0</v>
      </c>
      <c r="AG18" s="39" t="n">
        <f aca="false">'税金（年金）'!$AG$18</f>
        <v>0</v>
      </c>
      <c r="AH18" s="39" t="n">
        <f aca="false">'税金（年金）'!$AH$18</f>
        <v>0</v>
      </c>
      <c r="AI18" s="39" t="n">
        <f aca="false">'税金（年金）'!$AI$18</f>
        <v>0</v>
      </c>
      <c r="AJ18" s="39" t="n">
        <f aca="false">'税金（年金）'!$AJ$18</f>
        <v>0</v>
      </c>
      <c r="AK18" s="39" t="n">
        <f aca="false">'税金（年金）'!$AK$18</f>
        <v>0</v>
      </c>
      <c r="AL18" s="39" t="n">
        <f aca="false">'税金（年金）'!$AL$18</f>
        <v>0</v>
      </c>
      <c r="AM18" s="39" t="n">
        <f aca="false">'税金（年金）'!$AM$18</f>
        <v>0</v>
      </c>
      <c r="AN18" s="39" t="n">
        <f aca="false">'税金（年金）'!$AN$18</f>
        <v>0</v>
      </c>
      <c r="AO18" s="39" t="n">
        <f aca="false">'税金（年金）'!$AO$18</f>
        <v>0</v>
      </c>
      <c r="AP18" s="39" t="n">
        <f aca="false">'税金（年金）'!$AP$18</f>
        <v>0</v>
      </c>
      <c r="AQ18" s="39" t="n">
        <f aca="false">'税金（年金）'!$AQ$18</f>
        <v>0</v>
      </c>
      <c r="AR18" s="39" t="n">
        <f aca="false">'税金（年金）'!$AR$18</f>
        <v>0</v>
      </c>
      <c r="AS18" s="39" t="n">
        <f aca="false">'税金（年金）'!$AS$18</f>
        <v>0</v>
      </c>
    </row>
    <row r="19" customFormat="false" ht="17" hidden="false" customHeight="true" outlineLevel="0" collapsed="false">
      <c r="A19" s="113" t="s">
        <v>228</v>
      </c>
      <c r="B19" s="39" t="str">
        <f aca="false">'税金（年金）'!$B$17</f>
        <v>夫</v>
      </c>
      <c r="C19" s="39"/>
      <c r="D19" s="39" t="n">
        <f aca="false">IF(D14-D17&lt;=0,0,D14-D17)</f>
        <v>0</v>
      </c>
      <c r="E19" s="39" t="n">
        <f aca="false">IF(E14-E17&lt;=0,0,E14-E17)</f>
        <v>0</v>
      </c>
      <c r="F19" s="39" t="n">
        <f aca="false">IF(F14-F17&lt;=0,0,F14-F17)</f>
        <v>0</v>
      </c>
      <c r="G19" s="39" t="n">
        <f aca="false">IF(G14-G17&lt;=0,0,G14-G17)</f>
        <v>0</v>
      </c>
      <c r="H19" s="39" t="n">
        <f aca="false">IF(H14-H17&lt;=0,0,H14-H17)</f>
        <v>0</v>
      </c>
      <c r="I19" s="39" t="n">
        <f aca="false">IF(I14-I17&lt;=0,0,I14-I17)</f>
        <v>0</v>
      </c>
      <c r="J19" s="39" t="n">
        <f aca="false">IF(J14-J17&lt;=0,0,J14-J17)</f>
        <v>0</v>
      </c>
      <c r="K19" s="39" t="n">
        <f aca="false">IF(K14-K17&lt;=0,0,K14-K17)</f>
        <v>0</v>
      </c>
      <c r="L19" s="39" t="n">
        <f aca="false">IF(L14-L17&lt;=0,0,L14-L17)</f>
        <v>0</v>
      </c>
      <c r="M19" s="39" t="n">
        <f aca="false">IF(M14-M17&lt;=0,0,M14-M17)</f>
        <v>0</v>
      </c>
      <c r="N19" s="39" t="n">
        <f aca="false">IF(N14-N17&lt;=0,0,N14-N17)</f>
        <v>0</v>
      </c>
      <c r="O19" s="39" t="n">
        <f aca="false">IF(O14-O17&lt;=0,0,O14-O17)</f>
        <v>0</v>
      </c>
      <c r="P19" s="39" t="n">
        <f aca="false">IF(P14-P17&lt;=0,0,P14-P17)</f>
        <v>0</v>
      </c>
      <c r="Q19" s="39" t="n">
        <f aca="false">IF(Q14-Q17&lt;=0,0,Q14-Q17)</f>
        <v>0</v>
      </c>
      <c r="R19" s="39" t="n">
        <f aca="false">IF(R14-R17&lt;=0,0,R14-R17)</f>
        <v>0</v>
      </c>
      <c r="S19" s="39" t="n">
        <f aca="false">IF(S14-S17&lt;=0,0,S14-S17)</f>
        <v>0</v>
      </c>
      <c r="T19" s="39" t="n">
        <f aca="false">IF(T14-T17&lt;=0,0,T14-T17)</f>
        <v>0</v>
      </c>
      <c r="U19" s="39" t="n">
        <f aca="false">IF(U14-U17&lt;=0,0,U14-U17)</f>
        <v>0</v>
      </c>
      <c r="V19" s="39" t="n">
        <f aca="false">IF(V14-V17&lt;=0,0,V14-V17)</f>
        <v>0</v>
      </c>
      <c r="W19" s="39" t="n">
        <f aca="false">IF(W14-W17&lt;=0,0,W14-W17)</f>
        <v>0</v>
      </c>
      <c r="X19" s="39" t="n">
        <f aca="false">IF(X14-X17&lt;=0,0,X14-X17)</f>
        <v>0</v>
      </c>
      <c r="Y19" s="39" t="n">
        <f aca="false">IF(Y14-Y17&lt;=0,0,Y14-Y17)</f>
        <v>0</v>
      </c>
      <c r="Z19" s="39" t="n">
        <f aca="false">IF(Z14-Z17&lt;=0,0,Z14-Z17)</f>
        <v>0</v>
      </c>
      <c r="AA19" s="39" t="n">
        <f aca="false">IF(AA14-AA17&lt;=0,0,AA14-AA17)</f>
        <v>0</v>
      </c>
      <c r="AB19" s="39" t="n">
        <f aca="false">IF(AB14-AB17&lt;=0,0,AB14-AB17)</f>
        <v>0</v>
      </c>
      <c r="AC19" s="39" t="n">
        <f aca="false">IF(AC14-AC17&lt;=0,0,AC14-AC17)</f>
        <v>0</v>
      </c>
      <c r="AD19" s="39" t="n">
        <f aca="false">IF(AD14-AD17&lt;=0,0,AD14-AD17)</f>
        <v>0</v>
      </c>
      <c r="AE19" s="39" t="n">
        <f aca="false">IF(AE14-AE17&lt;=0,0,AE14-AE17)</f>
        <v>0</v>
      </c>
      <c r="AF19" s="39" t="n">
        <f aca="false">IF(AF14-AF17&lt;=0,0,AF14-AF17)</f>
        <v>0</v>
      </c>
      <c r="AG19" s="39" t="n">
        <f aca="false">IF(AG14-AG17&lt;=0,0,AG14-AG17)</f>
        <v>0</v>
      </c>
      <c r="AH19" s="39" t="n">
        <f aca="false">IF(AH14-AH17&lt;=0,0,AH14-AH17)</f>
        <v>0</v>
      </c>
      <c r="AI19" s="39" t="n">
        <f aca="false">IF(AI14-AI17&lt;=0,0,AI14-AI17)</f>
        <v>0</v>
      </c>
      <c r="AJ19" s="39" t="n">
        <f aca="false">IF(AJ14-AJ17&lt;=0,0,AJ14-AJ17)</f>
        <v>0</v>
      </c>
      <c r="AK19" s="39" t="n">
        <f aca="false">IF(AK14-AK17&lt;=0,0,AK14-AK17)</f>
        <v>0</v>
      </c>
      <c r="AL19" s="39" t="n">
        <f aca="false">IF(AL14-AL17&lt;=0,0,AL14-AL17)</f>
        <v>0</v>
      </c>
      <c r="AM19" s="39" t="n">
        <f aca="false">IF(AM14-AM17&lt;=0,0,AM14-AM17)</f>
        <v>0</v>
      </c>
      <c r="AN19" s="39" t="n">
        <f aca="false">IF(AN14-AN17&lt;=0,0,AN14-AN17)</f>
        <v>0</v>
      </c>
      <c r="AO19" s="39" t="n">
        <f aca="false">IF(AO14-AO17&lt;=0,0,AO14-AO17)</f>
        <v>0</v>
      </c>
      <c r="AP19" s="39" t="n">
        <f aca="false">IF(AP14-AP17&lt;=0,0,AP14-AP17)</f>
        <v>0</v>
      </c>
      <c r="AQ19" s="39" t="n">
        <f aca="false">IF(AQ14-AQ17&lt;=0,0,AQ14-AQ17)</f>
        <v>0</v>
      </c>
      <c r="AR19" s="39" t="n">
        <f aca="false">IF(AR14-AR17&lt;=0,0,AR14-AR17)</f>
        <v>0</v>
      </c>
      <c r="AS19" s="39" t="n">
        <f aca="false">IF(AS14-AS17&lt;=0,0,AS14-AS17)</f>
        <v>0</v>
      </c>
    </row>
    <row r="20" customFormat="false" ht="17" hidden="false" customHeight="false" outlineLevel="0" collapsed="false">
      <c r="A20" s="113"/>
      <c r="B20" s="39" t="str">
        <f aca="false">'税金（年金）'!$B$18</f>
        <v>妻</v>
      </c>
      <c r="C20" s="39"/>
      <c r="D20" s="39" t="n">
        <f aca="false">IF(D15-D18&lt;=0,0,D15-D18)</f>
        <v>0</v>
      </c>
      <c r="E20" s="39" t="n">
        <f aca="false">IF(E15-E18&lt;=0,0,E15-E18)</f>
        <v>0</v>
      </c>
      <c r="F20" s="39" t="n">
        <f aca="false">IF(F15-F18&lt;=0,0,F15-F18)</f>
        <v>0</v>
      </c>
      <c r="G20" s="39" t="n">
        <f aca="false">IF(G15-G18&lt;=0,0,G15-G18)</f>
        <v>0</v>
      </c>
      <c r="H20" s="39" t="n">
        <f aca="false">IF(H15-H18&lt;=0,0,H15-H18)</f>
        <v>0</v>
      </c>
      <c r="I20" s="39" t="n">
        <f aca="false">IF(I15-I18&lt;=0,0,I15-I18)</f>
        <v>0</v>
      </c>
      <c r="J20" s="39" t="n">
        <f aca="false">IF(J15-J18&lt;=0,0,J15-J18)</f>
        <v>0</v>
      </c>
      <c r="K20" s="39" t="n">
        <f aca="false">IF(K15-K18&lt;=0,0,K15-K18)</f>
        <v>0</v>
      </c>
      <c r="L20" s="39" t="n">
        <f aca="false">IF(L15-L18&lt;=0,0,L15-L18)</f>
        <v>0</v>
      </c>
      <c r="M20" s="39" t="n">
        <f aca="false">IF(M15-M18&lt;=0,0,M15-M18)</f>
        <v>0</v>
      </c>
      <c r="N20" s="39" t="n">
        <f aca="false">IF(N15-N18&lt;=0,0,N15-N18)</f>
        <v>0</v>
      </c>
      <c r="O20" s="39" t="n">
        <f aca="false">IF(O15-O18&lt;=0,0,O15-O18)</f>
        <v>0</v>
      </c>
      <c r="P20" s="39" t="n">
        <f aca="false">IF(P15-P18&lt;=0,0,P15-P18)</f>
        <v>0</v>
      </c>
      <c r="Q20" s="39" t="n">
        <f aca="false">IF(Q15-Q18&lt;=0,0,Q15-Q18)</f>
        <v>0</v>
      </c>
      <c r="R20" s="39" t="n">
        <f aca="false">IF(R15-R18&lt;=0,0,R15-R18)</f>
        <v>0</v>
      </c>
      <c r="S20" s="39" t="n">
        <f aca="false">IF(S15-S18&lt;=0,0,S15-S18)</f>
        <v>0</v>
      </c>
      <c r="T20" s="39" t="n">
        <f aca="false">IF(T15-T18&lt;=0,0,T15-T18)</f>
        <v>0</v>
      </c>
      <c r="U20" s="39" t="n">
        <f aca="false">IF(U15-U18&lt;=0,0,U15-U18)</f>
        <v>0</v>
      </c>
      <c r="V20" s="39" t="n">
        <f aca="false">IF(V15-V18&lt;=0,0,V15-V18)</f>
        <v>0</v>
      </c>
      <c r="W20" s="39" t="n">
        <f aca="false">IF(W15-W18&lt;=0,0,W15-W18)</f>
        <v>0</v>
      </c>
      <c r="X20" s="39" t="n">
        <f aca="false">IF(X15-X18&lt;=0,0,X15-X18)</f>
        <v>0</v>
      </c>
      <c r="Y20" s="39" t="n">
        <f aca="false">IF(Y15-Y18&lt;=0,0,Y15-Y18)</f>
        <v>0</v>
      </c>
      <c r="Z20" s="39" t="n">
        <f aca="false">IF(Z15-Z18&lt;=0,0,Z15-Z18)</f>
        <v>0</v>
      </c>
      <c r="AA20" s="39" t="n">
        <f aca="false">IF(AA15-AA18&lt;=0,0,AA15-AA18)</f>
        <v>0</v>
      </c>
      <c r="AB20" s="39" t="n">
        <f aca="false">IF(AB15-AB18&lt;=0,0,AB15-AB18)</f>
        <v>0</v>
      </c>
      <c r="AC20" s="39" t="n">
        <f aca="false">IF(AC15-AC18&lt;=0,0,AC15-AC18)</f>
        <v>0</v>
      </c>
      <c r="AD20" s="39" t="n">
        <f aca="false">IF(AD15-AD18&lt;=0,0,AD15-AD18)</f>
        <v>0</v>
      </c>
      <c r="AE20" s="39" t="n">
        <f aca="false">IF(AE15-AE18&lt;=0,0,AE15-AE18)</f>
        <v>0</v>
      </c>
      <c r="AF20" s="39" t="n">
        <f aca="false">IF(AF15-AF18&lt;=0,0,AF15-AF18)</f>
        <v>0</v>
      </c>
      <c r="AG20" s="39" t="n">
        <f aca="false">IF(AG15-AG18&lt;=0,0,AG15-AG18)</f>
        <v>0</v>
      </c>
      <c r="AH20" s="39" t="n">
        <f aca="false">IF(AH15-AH18&lt;=0,0,AH15-AH18)</f>
        <v>0</v>
      </c>
      <c r="AI20" s="39" t="n">
        <f aca="false">IF(AI15-AI18&lt;=0,0,AI15-AI18)</f>
        <v>0</v>
      </c>
      <c r="AJ20" s="39" t="n">
        <f aca="false">IF(AJ15-AJ18&lt;=0,0,AJ15-AJ18)</f>
        <v>0</v>
      </c>
      <c r="AK20" s="39" t="n">
        <f aca="false">IF(AK15-AK18&lt;=0,0,AK15-AK18)</f>
        <v>0</v>
      </c>
      <c r="AL20" s="39" t="n">
        <f aca="false">IF(AL15-AL18&lt;=0,0,AL15-AL18)</f>
        <v>0</v>
      </c>
      <c r="AM20" s="39" t="n">
        <f aca="false">IF(AM15-AM18&lt;=0,0,AM15-AM18)</f>
        <v>0</v>
      </c>
      <c r="AN20" s="39" t="n">
        <f aca="false">IF(AN15-AN18&lt;=0,0,AN15-AN18)</f>
        <v>0</v>
      </c>
      <c r="AO20" s="39" t="n">
        <f aca="false">IF(AO15-AO18&lt;=0,0,AO15-AO18)</f>
        <v>0</v>
      </c>
      <c r="AP20" s="39" t="n">
        <f aca="false">IF(AP15-AP18&lt;=0,0,AP15-AP18)</f>
        <v>0</v>
      </c>
      <c r="AQ20" s="39" t="n">
        <f aca="false">IF(AQ15-AQ18&lt;=0,0,AQ15-AQ18)</f>
        <v>0</v>
      </c>
      <c r="AR20" s="39" t="n">
        <f aca="false">IF(AR15-AR18&lt;=0,0,AR15-AR18)</f>
        <v>0</v>
      </c>
      <c r="AS20" s="39" t="n">
        <f aca="false">IF(AS15-AS18&lt;=0,0,AS15-AS18)</f>
        <v>0</v>
      </c>
    </row>
    <row r="21" customFormat="false" ht="17" hidden="false" customHeight="true" outlineLevel="0" collapsed="false">
      <c r="A21" s="113" t="s">
        <v>229</v>
      </c>
      <c r="B21" s="39" t="str">
        <f aca="false">'税金（年金）'!$B$17</f>
        <v>夫</v>
      </c>
      <c r="C21" s="39"/>
      <c r="D21" s="39" t="n">
        <f aca="false">IF(D14-D17-$M$56&lt;=0,0,D14-D17-$M$56)</f>
        <v>0</v>
      </c>
      <c r="E21" s="39" t="n">
        <f aca="false">IF(E14-E17-$M$56&lt;=0,0,E14-E17-$M$56)</f>
        <v>0</v>
      </c>
      <c r="F21" s="39" t="n">
        <f aca="false">IF(F14-F17-$M$56&lt;=0,0,F14-F17-$M$56)</f>
        <v>0</v>
      </c>
      <c r="G21" s="39" t="n">
        <f aca="false">IF(G14-G17-$M$56&lt;=0,0,G14-G17-$M$56)</f>
        <v>0</v>
      </c>
      <c r="H21" s="39" t="n">
        <f aca="false">IF(H14-H17-$M$56&lt;=0,0,H14-H17-$M$56)</f>
        <v>0</v>
      </c>
      <c r="I21" s="39" t="n">
        <f aca="false">IF(I14-I17-$M$56&lt;=0,0,I14-I17-$M$56)</f>
        <v>0</v>
      </c>
      <c r="J21" s="39" t="n">
        <f aca="false">IF(J14-J17-$M$56&lt;=0,0,J14-J17-$M$56)</f>
        <v>0</v>
      </c>
      <c r="K21" s="39" t="n">
        <f aca="false">IF(K14-K17-$M$56&lt;=0,0,K14-K17-$M$56)</f>
        <v>0</v>
      </c>
      <c r="L21" s="39" t="n">
        <f aca="false">IF(L14-L17-$M$56&lt;=0,0,L14-L17-$M$56)</f>
        <v>0</v>
      </c>
      <c r="M21" s="39" t="n">
        <f aca="false">IF(M14-M17-$M$56&lt;=0,0,M14-M17-$M$56)</f>
        <v>0</v>
      </c>
      <c r="N21" s="39" t="n">
        <f aca="false">IF(N14-N17-$M$56&lt;=0,0,N14-N17-$M$56)</f>
        <v>0</v>
      </c>
      <c r="O21" s="39" t="n">
        <f aca="false">IF(O14-O17-$M$56&lt;=0,0,O14-O17-$M$56)</f>
        <v>0</v>
      </c>
      <c r="P21" s="39" t="n">
        <f aca="false">IF(P14-P17-$M$56&lt;=0,0,P14-P17-$M$56)</f>
        <v>0</v>
      </c>
      <c r="Q21" s="39" t="n">
        <f aca="false">IF(Q14-Q17-$M$56&lt;=0,0,Q14-Q17-$M$56)</f>
        <v>0</v>
      </c>
      <c r="R21" s="39" t="n">
        <f aca="false">IF(R14-R17-$M$56&lt;=0,0,R14-R17-$M$56)</f>
        <v>0</v>
      </c>
      <c r="S21" s="39" t="n">
        <f aca="false">IF(S14-S17-$M$56&lt;=0,0,S14-S17-$M$56)</f>
        <v>0</v>
      </c>
      <c r="T21" s="39" t="n">
        <f aca="false">IF(T14-T17-$M$56&lt;=0,0,T14-T17-$M$56)</f>
        <v>0</v>
      </c>
      <c r="U21" s="39" t="n">
        <f aca="false">IF(U14-U17-$M$56&lt;=0,0,U14-U17-$M$56)</f>
        <v>0</v>
      </c>
      <c r="V21" s="39" t="n">
        <f aca="false">IF(V14-V17-$M$56&lt;=0,0,V14-V17-$M$56)</f>
        <v>0</v>
      </c>
      <c r="W21" s="39" t="n">
        <f aca="false">IF(W14-W17-$M$56&lt;=0,0,W14-W17-$M$56)</f>
        <v>0</v>
      </c>
      <c r="X21" s="39" t="n">
        <f aca="false">IF(X14-X17-$M$56&lt;=0,0,X14-X17-$M$56)</f>
        <v>0</v>
      </c>
      <c r="Y21" s="39" t="n">
        <f aca="false">IF(Y14-Y17-$M$56&lt;=0,0,Y14-Y17-$M$56)</f>
        <v>0</v>
      </c>
      <c r="Z21" s="39" t="n">
        <f aca="false">IF(Z14-Z17-$M$56&lt;=0,0,Z14-Z17-$M$56)</f>
        <v>0</v>
      </c>
      <c r="AA21" s="39" t="n">
        <f aca="false">IF(AA14-AA17-$M$56&lt;=0,0,AA14-AA17-$M$56)</f>
        <v>0</v>
      </c>
      <c r="AB21" s="39" t="n">
        <f aca="false">IF(AB14-AB17-$M$56&lt;=0,0,AB14-AB17-$M$56)</f>
        <v>0</v>
      </c>
      <c r="AC21" s="39" t="n">
        <f aca="false">IF(AC14-AC17-$M$56&lt;=0,0,AC14-AC17-$M$56)</f>
        <v>0</v>
      </c>
      <c r="AD21" s="39" t="n">
        <f aca="false">IF(AD14-AD17-$M$56&lt;=0,0,AD14-AD17-$M$56)</f>
        <v>0</v>
      </c>
      <c r="AE21" s="39" t="n">
        <f aca="false">IF(AE14-AE17-$M$56&lt;=0,0,AE14-AE17-$M$56)</f>
        <v>0</v>
      </c>
      <c r="AF21" s="39" t="n">
        <f aca="false">IF(AF14-AF17-$M$56&lt;=0,0,AF14-AF17-$M$56)</f>
        <v>0</v>
      </c>
      <c r="AG21" s="39" t="n">
        <f aca="false">IF(AG14-AG17-$M$56&lt;=0,0,AG14-AG17-$M$56)</f>
        <v>0</v>
      </c>
      <c r="AH21" s="39" t="n">
        <f aca="false">IF(AH14-AH17-$M$56&lt;=0,0,AH14-AH17-$M$56)</f>
        <v>0</v>
      </c>
      <c r="AI21" s="39" t="n">
        <f aca="false">IF(AI14-AI17-$M$56&lt;=0,0,AI14-AI17-$M$56)</f>
        <v>0</v>
      </c>
      <c r="AJ21" s="39" t="n">
        <f aca="false">IF(AJ14-AJ17-$M$56&lt;=0,0,AJ14-AJ17-$M$56)</f>
        <v>0</v>
      </c>
      <c r="AK21" s="39" t="n">
        <f aca="false">IF(AK14-AK17-$M$56&lt;=0,0,AK14-AK17-$M$56)</f>
        <v>0</v>
      </c>
      <c r="AL21" s="39" t="n">
        <f aca="false">IF(AL14-AL17-$M$56&lt;=0,0,AL14-AL17-$M$56)</f>
        <v>0</v>
      </c>
      <c r="AM21" s="39" t="n">
        <f aca="false">IF(AM14-AM17-$M$56&lt;=0,0,AM14-AM17-$M$56)</f>
        <v>0</v>
      </c>
      <c r="AN21" s="39" t="n">
        <f aca="false">IF(AN14-AN17-$M$56&lt;=0,0,AN14-AN17-$M$56)</f>
        <v>0</v>
      </c>
      <c r="AO21" s="39" t="n">
        <f aca="false">IF(AO14-AO17-$M$56&lt;=0,0,AO14-AO17-$M$56)</f>
        <v>0</v>
      </c>
      <c r="AP21" s="39" t="n">
        <f aca="false">IF(AP14-AP17-$M$56&lt;=0,0,AP14-AP17-$M$56)</f>
        <v>0</v>
      </c>
      <c r="AQ21" s="39" t="n">
        <f aca="false">IF(AQ14-AQ17-$M$56&lt;=0,0,AQ14-AQ17-$M$56)</f>
        <v>0</v>
      </c>
      <c r="AR21" s="39" t="n">
        <f aca="false">IF(AR14-AR17-$M$56&lt;=0,0,AR14-AR17-$M$56)</f>
        <v>0</v>
      </c>
      <c r="AS21" s="39" t="n">
        <f aca="false">IF(AS14-AS17-$M$56&lt;=0,0,AS14-AS17-$M$56)</f>
        <v>0</v>
      </c>
    </row>
    <row r="22" s="2" customFormat="true" ht="17" hidden="false" customHeight="false" outlineLevel="0" collapsed="false">
      <c r="A22" s="113"/>
      <c r="B22" s="39" t="str">
        <f aca="false">'税金（年金）'!$B$18</f>
        <v>妻</v>
      </c>
      <c r="C22" s="39"/>
      <c r="D22" s="39" t="n">
        <f aca="false">IF(D15-D18-$M$56&lt;=0,0,D15-D18-$M$56)</f>
        <v>0</v>
      </c>
      <c r="E22" s="39" t="n">
        <f aca="false">IF(E15-E18-$M$56&lt;=0,0,E15-E18-$M$56)</f>
        <v>0</v>
      </c>
      <c r="F22" s="39" t="n">
        <f aca="false">IF(F15-F18-$M$56&lt;=0,0,F15-F18-$M$56)</f>
        <v>0</v>
      </c>
      <c r="G22" s="39" t="n">
        <f aca="false">IF(G15-G18-$M$56&lt;=0,0,G15-G18-$M$56)</f>
        <v>0</v>
      </c>
      <c r="H22" s="39" t="n">
        <f aca="false">IF(H15-H18-$M$56&lt;=0,0,H15-H18-$M$56)</f>
        <v>0</v>
      </c>
      <c r="I22" s="39" t="n">
        <f aca="false">IF(I15-I18-$M$56&lt;=0,0,I15-I18-$M$56)</f>
        <v>0</v>
      </c>
      <c r="J22" s="39" t="n">
        <f aca="false">IF(J15-J18-$M$56&lt;=0,0,J15-J18-$M$56)</f>
        <v>0</v>
      </c>
      <c r="K22" s="39" t="n">
        <f aca="false">IF(K15-K18-$M$56&lt;=0,0,K15-K18-$M$56)</f>
        <v>0</v>
      </c>
      <c r="L22" s="39" t="n">
        <f aca="false">IF(L15-L18-$M$56&lt;=0,0,L15-L18-$M$56)</f>
        <v>0</v>
      </c>
      <c r="M22" s="39" t="n">
        <f aca="false">IF(M15-M18-$M$56&lt;=0,0,M15-M18-$M$56)</f>
        <v>0</v>
      </c>
      <c r="N22" s="39" t="n">
        <f aca="false">IF(N15-N18-$M$56&lt;=0,0,N15-N18-$M$56)</f>
        <v>0</v>
      </c>
      <c r="O22" s="39" t="n">
        <f aca="false">IF(O15-O18-$M$56&lt;=0,0,O15-O18-$M$56)</f>
        <v>0</v>
      </c>
      <c r="P22" s="39" t="n">
        <f aca="false">IF(P15-P18-$M$56&lt;=0,0,P15-P18-$M$56)</f>
        <v>0</v>
      </c>
      <c r="Q22" s="39" t="n">
        <f aca="false">IF(Q15-Q18-$M$56&lt;=0,0,Q15-Q18-$M$56)</f>
        <v>0</v>
      </c>
      <c r="R22" s="39" t="n">
        <f aca="false">IF(R15-R18-$M$56&lt;=0,0,R15-R18-$M$56)</f>
        <v>0</v>
      </c>
      <c r="S22" s="39" t="n">
        <f aca="false">IF(S15-S18-$M$56&lt;=0,0,S15-S18-$M$56)</f>
        <v>0</v>
      </c>
      <c r="T22" s="39" t="n">
        <f aca="false">IF(T15-T18-$M$56&lt;=0,0,T15-T18-$M$56)</f>
        <v>0</v>
      </c>
      <c r="U22" s="39" t="n">
        <f aca="false">IF(U15-U18-$M$56&lt;=0,0,U15-U18-$M$56)</f>
        <v>0</v>
      </c>
      <c r="V22" s="39" t="n">
        <f aca="false">IF(V15-V18-$M$56&lt;=0,0,V15-V18-$M$56)</f>
        <v>0</v>
      </c>
      <c r="W22" s="39" t="n">
        <f aca="false">IF(W15-W18-$M$56&lt;=0,0,W15-W18-$M$56)</f>
        <v>0</v>
      </c>
      <c r="X22" s="39" t="n">
        <f aca="false">IF(X15-X18-$M$56&lt;=0,0,X15-X18-$M$56)</f>
        <v>0</v>
      </c>
      <c r="Y22" s="39" t="n">
        <f aca="false">IF(Y15-Y18-$M$56&lt;=0,0,Y15-Y18-$M$56)</f>
        <v>0</v>
      </c>
      <c r="Z22" s="39" t="n">
        <f aca="false">IF(Z15-Z18-$M$56&lt;=0,0,Z15-Z18-$M$56)</f>
        <v>0</v>
      </c>
      <c r="AA22" s="39" t="n">
        <f aca="false">IF(AA15-AA18-$M$56&lt;=0,0,AA15-AA18-$M$56)</f>
        <v>0</v>
      </c>
      <c r="AB22" s="39" t="n">
        <f aca="false">IF(AB15-AB18-$M$56&lt;=0,0,AB15-AB18-$M$56)</f>
        <v>0</v>
      </c>
      <c r="AC22" s="39" t="n">
        <f aca="false">IF(AC15-AC18-$M$56&lt;=0,0,AC15-AC18-$M$56)</f>
        <v>0</v>
      </c>
      <c r="AD22" s="39" t="n">
        <f aca="false">IF(AD15-AD18-$M$56&lt;=0,0,AD15-AD18-$M$56)</f>
        <v>0</v>
      </c>
      <c r="AE22" s="39" t="n">
        <f aca="false">IF(AE15-AE18-$M$56&lt;=0,0,AE15-AE18-$M$56)</f>
        <v>0</v>
      </c>
      <c r="AF22" s="39" t="n">
        <f aca="false">IF(AF15-AF18-$M$56&lt;=0,0,AF15-AF18-$M$56)</f>
        <v>0</v>
      </c>
      <c r="AG22" s="39" t="n">
        <f aca="false">IF(AG15-AG18-$M$56&lt;=0,0,AG15-AG18-$M$56)</f>
        <v>0</v>
      </c>
      <c r="AH22" s="39" t="n">
        <f aca="false">IF(AH15-AH18-$M$56&lt;=0,0,AH15-AH18-$M$56)</f>
        <v>0</v>
      </c>
      <c r="AI22" s="39" t="n">
        <f aca="false">IF(AI15-AI18-$M$56&lt;=0,0,AI15-AI18-$M$56)</f>
        <v>0</v>
      </c>
      <c r="AJ22" s="39" t="n">
        <f aca="false">IF(AJ15-AJ18-$M$56&lt;=0,0,AJ15-AJ18-$M$56)</f>
        <v>0</v>
      </c>
      <c r="AK22" s="39" t="n">
        <f aca="false">IF(AK15-AK18-$M$56&lt;=0,0,AK15-AK18-$M$56)</f>
        <v>0</v>
      </c>
      <c r="AL22" s="39" t="n">
        <f aca="false">IF(AL15-AL18-$M$56&lt;=0,0,AL15-AL18-$M$56)</f>
        <v>0</v>
      </c>
      <c r="AM22" s="39" t="n">
        <f aca="false">IF(AM15-AM18-$M$56&lt;=0,0,AM15-AM18-$M$56)</f>
        <v>0</v>
      </c>
      <c r="AN22" s="39" t="n">
        <f aca="false">IF(AN15-AN18-$M$56&lt;=0,0,AN15-AN18-$M$56)</f>
        <v>0</v>
      </c>
      <c r="AO22" s="39" t="n">
        <f aca="false">IF(AO15-AO18-$M$56&lt;=0,0,AO15-AO18-$M$56)</f>
        <v>0</v>
      </c>
      <c r="AP22" s="39" t="n">
        <f aca="false">IF(AP15-AP18-$M$56&lt;=0,0,AP15-AP18-$M$56)</f>
        <v>0</v>
      </c>
      <c r="AQ22" s="39" t="n">
        <f aca="false">IF(AQ15-AQ18-$M$56&lt;=0,0,AQ15-AQ18-$M$56)</f>
        <v>0</v>
      </c>
      <c r="AR22" s="39" t="n">
        <f aca="false">IF(AR15-AR18-$M$56&lt;=0,0,AR15-AR18-$M$56)</f>
        <v>0</v>
      </c>
      <c r="AS22" s="39" t="n">
        <f aca="false">IF(AS15-AS18-$M$56&lt;=0,0,AS15-AS18-$M$56)</f>
        <v>0</v>
      </c>
    </row>
    <row r="23" s="2" customFormat="true" ht="17" hidden="false" customHeight="false" outlineLevel="0" collapsed="false">
      <c r="A23" s="125" t="str">
        <f aca="false">'税金（年金）'!$A$47</f>
        <v>住民税計</v>
      </c>
      <c r="B23" s="126" t="str">
        <f aca="false">'税金（年金）'!$B$47</f>
        <v>夫</v>
      </c>
      <c r="C23" s="126"/>
      <c r="D23" s="126" t="n">
        <f aca="false">'税金（年金）'!$D$47</f>
        <v>0</v>
      </c>
      <c r="E23" s="126" t="n">
        <f aca="false">'税金（年金）'!$D$47</f>
        <v>0</v>
      </c>
      <c r="F23" s="126" t="n">
        <f aca="false">'税金（年金）'!$F$47</f>
        <v>0</v>
      </c>
      <c r="G23" s="126" t="n">
        <f aca="false">'税金（年金）'!$G$47</f>
        <v>0</v>
      </c>
      <c r="H23" s="126" t="n">
        <f aca="false">'税金（年金）'!$H$47</f>
        <v>0</v>
      </c>
      <c r="I23" s="126" t="n">
        <f aca="false">'税金（年金）'!$I$47</f>
        <v>0</v>
      </c>
      <c r="J23" s="126" t="n">
        <f aca="false">'税金（年金）'!$J$47</f>
        <v>0</v>
      </c>
      <c r="K23" s="126" t="n">
        <f aca="false">'税金（年金）'!$K$47</f>
        <v>0</v>
      </c>
      <c r="L23" s="126" t="n">
        <f aca="false">'税金（年金）'!$L$47</f>
        <v>0</v>
      </c>
      <c r="M23" s="126" t="n">
        <f aca="false">'税金（年金）'!$M$47</f>
        <v>0</v>
      </c>
      <c r="N23" s="126" t="n">
        <f aca="false">'税金（年金）'!$N$47</f>
        <v>0</v>
      </c>
      <c r="O23" s="126" t="n">
        <f aca="false">'税金（年金）'!$O$47</f>
        <v>0</v>
      </c>
      <c r="P23" s="126" t="n">
        <f aca="false">'税金（年金）'!$P$47</f>
        <v>0</v>
      </c>
      <c r="Q23" s="126" t="n">
        <f aca="false">'税金（年金）'!$Q$47</f>
        <v>0</v>
      </c>
      <c r="R23" s="126" t="n">
        <f aca="false">'税金（年金）'!$R$47</f>
        <v>0</v>
      </c>
      <c r="S23" s="126" t="n">
        <f aca="false">'税金（年金）'!$S$47</f>
        <v>0</v>
      </c>
      <c r="T23" s="126" t="n">
        <f aca="false">'税金（年金）'!$T$47</f>
        <v>0</v>
      </c>
      <c r="U23" s="126" t="n">
        <f aca="false">'税金（年金）'!$U$47</f>
        <v>0</v>
      </c>
      <c r="V23" s="126" t="n">
        <f aca="false">'税金（年金）'!$V$47</f>
        <v>0</v>
      </c>
      <c r="W23" s="126" t="n">
        <f aca="false">'税金（年金）'!$W$47</f>
        <v>0</v>
      </c>
      <c r="X23" s="126" t="n">
        <f aca="false">'税金（年金）'!$X$47</f>
        <v>0</v>
      </c>
      <c r="Y23" s="126" t="n">
        <f aca="false">'税金（年金）'!$Y$47</f>
        <v>0</v>
      </c>
      <c r="Z23" s="126" t="n">
        <f aca="false">'税金（年金）'!$Z$47</f>
        <v>0</v>
      </c>
      <c r="AA23" s="126" t="n">
        <f aca="false">'税金（年金）'!$AA$47</f>
        <v>0</v>
      </c>
      <c r="AB23" s="126" t="n">
        <f aca="false">'税金（年金）'!$AB$47</f>
        <v>0</v>
      </c>
      <c r="AC23" s="126" t="n">
        <f aca="false">'税金（年金）'!$AC$47</f>
        <v>0</v>
      </c>
      <c r="AD23" s="126" t="n">
        <f aca="false">'税金（年金）'!$AD$47</f>
        <v>0</v>
      </c>
      <c r="AE23" s="126" t="n">
        <f aca="false">'税金（年金）'!$AE$47</f>
        <v>0</v>
      </c>
      <c r="AF23" s="126" t="n">
        <f aca="false">'税金（年金）'!$AF$47</f>
        <v>0</v>
      </c>
      <c r="AG23" s="126" t="n">
        <f aca="false">'税金（年金）'!$AG$47</f>
        <v>0</v>
      </c>
      <c r="AH23" s="126" t="n">
        <f aca="false">'税金（年金）'!$AH$47</f>
        <v>0</v>
      </c>
      <c r="AI23" s="126" t="n">
        <f aca="false">'税金（年金）'!$AI$47</f>
        <v>0</v>
      </c>
      <c r="AJ23" s="126" t="n">
        <f aca="false">'税金（年金）'!$AJ$47</f>
        <v>0</v>
      </c>
      <c r="AK23" s="126" t="n">
        <f aca="false">'税金（年金）'!$AK$47</f>
        <v>0</v>
      </c>
      <c r="AL23" s="126" t="n">
        <f aca="false">'税金（年金）'!$AL$47</f>
        <v>0</v>
      </c>
      <c r="AM23" s="126" t="n">
        <f aca="false">'税金（年金）'!$AM$47</f>
        <v>0</v>
      </c>
      <c r="AN23" s="126" t="n">
        <f aca="false">'税金（年金）'!$AN$47</f>
        <v>0</v>
      </c>
      <c r="AO23" s="126" t="n">
        <f aca="false">'税金（年金）'!$AO$47</f>
        <v>0</v>
      </c>
      <c r="AP23" s="126" t="n">
        <f aca="false">'税金（年金）'!$AP$47</f>
        <v>0</v>
      </c>
      <c r="AQ23" s="126" t="n">
        <f aca="false">'税金（年金）'!$AQ$47</f>
        <v>0</v>
      </c>
      <c r="AR23" s="126" t="n">
        <f aca="false">'税金（年金）'!$AR$47</f>
        <v>0</v>
      </c>
      <c r="AS23" s="126" t="n">
        <f aca="false">'税金（年金）'!$AS$47</f>
        <v>0</v>
      </c>
    </row>
    <row r="24" s="2" customFormat="true" ht="17" hidden="false" customHeight="false" outlineLevel="0" collapsed="false">
      <c r="A24" s="125"/>
      <c r="B24" s="126" t="str">
        <f aca="false">'税金（年金）'!$B$48</f>
        <v>妻</v>
      </c>
      <c r="C24" s="126"/>
      <c r="D24" s="126" t="n">
        <f aca="false">'税金（年金）'!$D$48</f>
        <v>0</v>
      </c>
      <c r="E24" s="126" t="n">
        <f aca="false">'税金（年金）'!$E$48</f>
        <v>0</v>
      </c>
      <c r="F24" s="126" t="n">
        <f aca="false">'税金（年金）'!$F$48</f>
        <v>0</v>
      </c>
      <c r="G24" s="126" t="n">
        <f aca="false">'税金（年金）'!$G$48</f>
        <v>0</v>
      </c>
      <c r="H24" s="126" t="n">
        <f aca="false">'税金（年金）'!$H$48</f>
        <v>0</v>
      </c>
      <c r="I24" s="126" t="n">
        <f aca="false">'税金（年金）'!$I$48</f>
        <v>0</v>
      </c>
      <c r="J24" s="126" t="n">
        <f aca="false">'税金（年金）'!$J$48</f>
        <v>0</v>
      </c>
      <c r="K24" s="126" t="n">
        <f aca="false">'税金（年金）'!$K$48</f>
        <v>0</v>
      </c>
      <c r="L24" s="126" t="n">
        <f aca="false">'税金（年金）'!$L$48</f>
        <v>0</v>
      </c>
      <c r="M24" s="126" t="n">
        <f aca="false">'税金（年金）'!$M$48</f>
        <v>0</v>
      </c>
      <c r="N24" s="126" t="n">
        <f aca="false">'税金（年金）'!$N$48</f>
        <v>0</v>
      </c>
      <c r="O24" s="126" t="n">
        <f aca="false">'税金（年金）'!$O$48</f>
        <v>0</v>
      </c>
      <c r="P24" s="126" t="n">
        <f aca="false">'税金（年金）'!$P$48</f>
        <v>0</v>
      </c>
      <c r="Q24" s="126" t="n">
        <f aca="false">'税金（年金）'!$Q$48</f>
        <v>0</v>
      </c>
      <c r="R24" s="126" t="n">
        <f aca="false">'税金（年金）'!$R$48</f>
        <v>0</v>
      </c>
      <c r="S24" s="126" t="n">
        <f aca="false">'税金（年金）'!$S$48</f>
        <v>0</v>
      </c>
      <c r="T24" s="126" t="n">
        <f aca="false">'税金（年金）'!$T$48</f>
        <v>0</v>
      </c>
      <c r="U24" s="126" t="n">
        <f aca="false">'税金（年金）'!$U$48</f>
        <v>0</v>
      </c>
      <c r="V24" s="126" t="n">
        <f aca="false">'税金（年金）'!$V$48</f>
        <v>0</v>
      </c>
      <c r="W24" s="126" t="n">
        <f aca="false">'税金（年金）'!$W$48</f>
        <v>0</v>
      </c>
      <c r="X24" s="126" t="n">
        <f aca="false">'税金（年金）'!$X$48</f>
        <v>0</v>
      </c>
      <c r="Y24" s="126" t="n">
        <f aca="false">'税金（年金）'!$Y$48</f>
        <v>0</v>
      </c>
      <c r="Z24" s="126" t="n">
        <f aca="false">'税金（年金）'!$Z$48</f>
        <v>0</v>
      </c>
      <c r="AA24" s="126" t="n">
        <f aca="false">'税金（年金）'!$AA$48</f>
        <v>0</v>
      </c>
      <c r="AB24" s="126" t="n">
        <f aca="false">'税金（年金）'!$AB$48</f>
        <v>0</v>
      </c>
      <c r="AC24" s="126" t="n">
        <f aca="false">'税金（年金）'!$AC$48</f>
        <v>0</v>
      </c>
      <c r="AD24" s="126" t="n">
        <f aca="false">'税金（年金）'!$AD$48</f>
        <v>0</v>
      </c>
      <c r="AE24" s="126" t="n">
        <f aca="false">'税金（年金）'!$AE$48</f>
        <v>0</v>
      </c>
      <c r="AF24" s="126" t="n">
        <f aca="false">'税金（年金）'!$AF$48</f>
        <v>0</v>
      </c>
      <c r="AG24" s="126" t="n">
        <f aca="false">'税金（年金）'!$AG$48</f>
        <v>0</v>
      </c>
      <c r="AH24" s="126" t="n">
        <f aca="false">'税金（年金）'!$AH$48</f>
        <v>0</v>
      </c>
      <c r="AI24" s="126" t="n">
        <f aca="false">'税金（年金）'!$AI$48</f>
        <v>0</v>
      </c>
      <c r="AJ24" s="126" t="n">
        <f aca="false">'税金（年金）'!$AJ$48</f>
        <v>0</v>
      </c>
      <c r="AK24" s="126" t="n">
        <f aca="false">'税金（年金）'!$AK$48</f>
        <v>0</v>
      </c>
      <c r="AL24" s="126" t="n">
        <f aca="false">'税金（年金）'!$AL$48</f>
        <v>0</v>
      </c>
      <c r="AM24" s="126" t="n">
        <f aca="false">'税金（年金）'!$AM$48</f>
        <v>0</v>
      </c>
      <c r="AN24" s="126" t="n">
        <f aca="false">'税金（年金）'!$AN$48</f>
        <v>0</v>
      </c>
      <c r="AO24" s="126" t="n">
        <f aca="false">'税金（年金）'!$AO$48</f>
        <v>0</v>
      </c>
      <c r="AP24" s="126" t="n">
        <f aca="false">'税金（年金）'!$AP$48</f>
        <v>0</v>
      </c>
      <c r="AQ24" s="126" t="n">
        <f aca="false">'税金（年金）'!$AQ$48</f>
        <v>0</v>
      </c>
      <c r="AR24" s="126" t="n">
        <f aca="false">'税金（年金）'!$AR$48</f>
        <v>0</v>
      </c>
      <c r="AS24" s="126" t="n">
        <f aca="false">'税金（年金）'!$AS$48</f>
        <v>0</v>
      </c>
    </row>
    <row r="25" s="159" customFormat="true" ht="17" hidden="false" customHeight="true" outlineLevel="0" collapsed="false">
      <c r="A25" s="156" t="s">
        <v>230</v>
      </c>
      <c r="B25" s="156"/>
      <c r="C25" s="157"/>
      <c r="D25" s="158" t="n">
        <f aca="false">IF(AND(D3=0,D4=0),1,IF(AND(D3&lt;=75,D3&lt;&gt;0),IF(AND(D4&lt;=75,D4&lt;&gt;0),IF((C19+C20-IF(OR(D3&gt;=65,D4&gt;=65),$F$90,0))&lt;=$F$88,$G$89,IF((C19+C20-IF(OR(D3&gt;=65,D4&gt;=65),$F$90,0))&lt;=$H$88+$J$88*2,$I$89,IF((C19+C20-IF(OR(D3&gt;=65,D4&gt;=65),$F$90,0))&lt;=$L$88+$N$88*2,$M$89,1))),IF((C19-IF(D3&gt;=65,$F$90,0))&lt;=$F$88,$G$89,IF((C19-IF(D3&gt;=65,$F$90,0))&lt;=$H$88+$J$88,$I$89,IF((C19-IF(D3&gt;=65,$F$90,0))&lt;=$L$88+$N$88,$M$89,1)))),IF(AND(D4&lt;=75,D4&lt;&gt;0),IF((C20-IF(D4&gt;=65,$F$90,0))&lt;=$F$88,$G$89,IF((C20-IF(D4&gt;=65,$F$90,0))&lt;=$H$88+$J$88,$I$89,IF((C20-IF(D4&gt;=65,$F$90,0))&lt;=$L$88+$N$88,$M$89,1))),1)))</f>
        <v>1</v>
      </c>
      <c r="E25" s="158" t="n">
        <f aca="false">IF(AND(E3=0,E4=0),1,IF(AND(E3&lt;=75,E3&lt;&gt;0),IF(AND(E4&lt;=75,E4&lt;&gt;0),IF((D19+D20-IF(OR(E3&gt;=65,E4&gt;=65),$F$90,0))&lt;=$F$88,$G$89,IF((D19+D20-IF(OR(E3&gt;=65,E4&gt;=65),$F$90,0))&lt;=$H$88+$J$88*2,$I$89,IF((D19+D20-IF(OR(E3&gt;=65,E4&gt;=65),$F$90,0))&lt;=$L$88+$N$88*2,$M$89,1))),IF((D19-IF(E3&gt;=65,$F$90,0))&lt;=$F$88,$G$89,IF((D19-IF(E3&gt;=65,$F$90,0))&lt;=$H$88+$J$88,$I$89,IF((D19-IF(E3&gt;=65,$F$90,0))&lt;=$L$88+$N$88,$M$89,1)))),IF(AND(E4&lt;=75,E4&lt;&gt;0),IF((D20-IF(E4&gt;=65,$F$90,0))&lt;=$F$88,$G$89,IF((D20-IF(E4&gt;=65,$F$90,0))&lt;=$H$88+$J$88,$I$89,IF((D20-IF(E4&gt;=65,$F$90,0))&lt;=$L$88+$N$88,$M$89,1))),1)))</f>
        <v>1</v>
      </c>
      <c r="F25" s="158" t="n">
        <f aca="false">IF(AND(F3=0,F4=0),1,IF(AND(F3&lt;=75,F3&lt;&gt;0),IF(AND(F4&lt;=75,F4&lt;&gt;0),IF((E19+E20-IF(OR(F3&gt;=65,F4&gt;=65),$F$90,0))&lt;=$F$88,$G$89,IF((E19+E20-IF(OR(F3&gt;=65,F4&gt;=65),$F$90,0))&lt;=$H$88+$J$88*2,$I$89,IF((E19+E20-IF(OR(F3&gt;=65,F4&gt;=65),$F$90,0))&lt;=$L$88+$N$88*2,$M$89,1))),IF((E19-IF(F3&gt;=65,$F$90,0))&lt;=$F$88,$G$89,IF((E19-IF(F3&gt;=65,$F$90,0))&lt;=$H$88+$J$88,$I$89,IF((E19-IF(F3&gt;=65,$F$90,0))&lt;=$L$88+$N$88,$M$89,1)))),IF(AND(F4&lt;=75,F4&lt;&gt;0),IF((E20-IF(F4&gt;=65,$F$90,0))&lt;=$F$88,$G$89,IF((E20-IF(F4&gt;=65,$F$90,0))&lt;=$H$88+$J$88,$I$89,IF((E20-IF(F4&gt;=65,$F$90,0))&lt;=$L$88+$N$88,$M$89,1))),1)))</f>
        <v>1</v>
      </c>
      <c r="G25" s="158" t="n">
        <f aca="false">IF(AND(G3=0,G4=0),1,IF(AND(G3&lt;=75,G3&lt;&gt;0),IF(AND(G4&lt;=75,G4&lt;&gt;0),IF((F19+F20-IF(OR(G3&gt;=65,G4&gt;=65),$F$90,0))&lt;=$F$88,$G$89,IF((F19+F20-IF(OR(G3&gt;=65,G4&gt;=65),$F$90,0))&lt;=$H$88+$J$88*2,$I$89,IF((F19+F20-IF(OR(G3&gt;=65,G4&gt;=65),$F$90,0))&lt;=$L$88+$N$88*2,$M$89,1))),IF((F19-IF(G3&gt;=65,$F$90,0))&lt;=$F$88,$G$89,IF((F19-IF(G3&gt;=65,$F$90,0))&lt;=$H$88+$J$88,$I$89,IF((F19-IF(G3&gt;=65,$F$90,0))&lt;=$L$88+$N$88,$M$89,1)))),IF(AND(G4&lt;=75,G4&lt;&gt;0),IF((F20-IF(G4&gt;=65,$F$90,0))&lt;=$F$88,$G$89,IF((F20-IF(G4&gt;=65,$F$90,0))&lt;=$H$88+$J$88,$I$89,IF((F20-IF(G4&gt;=65,$F$90,0))&lt;=$L$88+$N$88,$M$89,1))),1)))</f>
        <v>1</v>
      </c>
      <c r="H25" s="158" t="n">
        <f aca="false">IF(AND(H3=0,H4=0),1,IF(AND(H3&lt;=75,H3&lt;&gt;0),IF(AND(H4&lt;=75,H4&lt;&gt;0),IF((G19+G20-IF(OR(H3&gt;=65,H4&gt;=65),$F$90,0))&lt;=$F$88,$G$89,IF((G19+G20-IF(OR(H3&gt;=65,H4&gt;=65),$F$90,0))&lt;=$H$88+$J$88*2,$I$89,IF((G19+G20-IF(OR(H3&gt;=65,H4&gt;=65),$F$90,0))&lt;=$L$88+$N$88*2,$M$89,1))),IF((G19-IF(H3&gt;=65,$F$90,0))&lt;=$F$88,$G$89,IF((G19-IF(H3&gt;=65,$F$90,0))&lt;=$H$88+$J$88,$I$89,IF((G19-IF(H3&gt;=65,$F$90,0))&lt;=$L$88+$N$88,$M$89,1)))),IF(AND(H4&lt;=75,H4&lt;&gt;0),IF((G20-IF(H4&gt;=65,$F$90,0))&lt;=$F$88,$G$89,IF((G20-IF(H4&gt;=65,$F$90,0))&lt;=$H$88+$J$88,$I$89,IF((G20-IF(H4&gt;=65,$F$90,0))&lt;=$L$88+$N$88,$M$89,1))),1)))</f>
        <v>1</v>
      </c>
      <c r="I25" s="158" t="n">
        <f aca="false">IF(AND(I3=0,I4=0),1,IF(AND(I3&lt;=75,I3&lt;&gt;0),IF(AND(I4&lt;=75,I4&lt;&gt;0),IF((H19+H20-IF(OR(I3&gt;=65,I4&gt;=65),$F$90,0))&lt;=$F$88,$G$89,IF((H19+H20-IF(OR(I3&gt;=65,I4&gt;=65),$F$90,0))&lt;=$H$88+$J$88*2,$I$89,IF((H19+H20-IF(OR(I3&gt;=65,I4&gt;=65),$F$90,0))&lt;=$L$88+$N$88*2,$M$89,1))),IF((H19-IF(I3&gt;=65,$F$90,0))&lt;=$F$88,$G$89,IF((H19-IF(I3&gt;=65,$F$90,0))&lt;=$H$88+$J$88,$I$89,IF((H19-IF(I3&gt;=65,$F$90,0))&lt;=$L$88+$N$88,$M$89,1)))),IF(AND(I4&lt;=75,I4&lt;&gt;0),IF((H20-IF(I4&gt;=65,$F$90,0))&lt;=$F$88,$G$89,IF((H20-IF(I4&gt;=65,$F$90,0))&lt;=$H$88+$J$88,$I$89,IF((H20-IF(I4&gt;=65,$F$90,0))&lt;=$L$88+$N$88,$M$89,1))),1)))</f>
        <v>1</v>
      </c>
      <c r="J25" s="158" t="n">
        <f aca="false">IF(AND(J3=0,J4=0),1,IF(AND(J3&lt;=75,J3&lt;&gt;0),IF(AND(J4&lt;=75,J4&lt;&gt;0),IF((I19+I20-IF(OR(J3&gt;=65,J4&gt;=65),$F$90,0))&lt;=$F$88,$G$89,IF((I19+I20-IF(OR(J3&gt;=65,J4&gt;=65),$F$90,0))&lt;=$H$88+$J$88*2,$I$89,IF((I19+I20-IF(OR(J3&gt;=65,J4&gt;=65),$F$90,0))&lt;=$L$88+$N$88*2,$M$89,1))),IF((I19-IF(J3&gt;=65,$F$90,0))&lt;=$F$88,$G$89,IF((I19-IF(J3&gt;=65,$F$90,0))&lt;=$H$88+$J$88,$I$89,IF((I19-IF(J3&gt;=65,$F$90,0))&lt;=$L$88+$N$88,$M$89,1)))),IF(AND(J4&lt;=75,J4&lt;&gt;0),IF((I20-IF(J4&gt;=65,$F$90,0))&lt;=$F$88,$G$89,IF((I20-IF(J4&gt;=65,$F$90,0))&lt;=$H$88+$J$88,$I$89,IF((I20-IF(J4&gt;=65,$F$90,0))&lt;=$L$88+$N$88,$M$89,1))),1)))</f>
        <v>1</v>
      </c>
      <c r="K25" s="158" t="n">
        <f aca="false">IF(AND(K3=0,K4=0),1,IF(AND(K3&lt;=75,K3&lt;&gt;0),IF(AND(K4&lt;=75,K4&lt;&gt;0),IF((J19+J20-IF(OR(K3&gt;=65,K4&gt;=65),$F$90,0))&lt;=$F$88,$G$89,IF((J19+J20-IF(OR(K3&gt;=65,K4&gt;=65),$F$90,0))&lt;=$H$88+$J$88*2,$I$89,IF((J19+J20-IF(OR(K3&gt;=65,K4&gt;=65),$F$90,0))&lt;=$L$88+$N$88*2,$M$89,1))),IF((J19-IF(K3&gt;=65,$F$90,0))&lt;=$F$88,$G$89,IF((J19-IF(K3&gt;=65,$F$90,0))&lt;=$H$88+$J$88,$I$89,IF((J19-IF(K3&gt;=65,$F$90,0))&lt;=$L$88+$N$88,$M$89,1)))),IF(AND(K4&lt;=75,K4&lt;&gt;0),IF((J20-IF(K4&gt;=65,$F$90,0))&lt;=$F$88,$G$89,IF((J20-IF(K4&gt;=65,$F$90,0))&lt;=$H$88+$J$88,$I$89,IF((J20-IF(K4&gt;=65,$F$90,0))&lt;=$L$88+$N$88,$M$89,1))),1)))</f>
        <v>1</v>
      </c>
      <c r="L25" s="158" t="n">
        <f aca="false">IF(AND(L3=0,L4=0),1,IF(AND(L3&lt;=75,L3&lt;&gt;0),IF(AND(L4&lt;=75,L4&lt;&gt;0),IF((K19+K20-IF(OR(L3&gt;=65,L4&gt;=65),$F$90,0))&lt;=$F$88,$G$89,IF((K19+K20-IF(OR(L3&gt;=65,L4&gt;=65),$F$90,0))&lt;=$H$88+$J$88*2,$I$89,IF((K19+K20-IF(OR(L3&gt;=65,L4&gt;=65),$F$90,0))&lt;=$L$88+$N$88*2,$M$89,1))),IF((K19-IF(L3&gt;=65,$F$90,0))&lt;=$F$88,$G$89,IF((K19-IF(L3&gt;=65,$F$90,0))&lt;=$H$88+$J$88,$I$89,IF((K19-IF(L3&gt;=65,$F$90,0))&lt;=$L$88+$N$88,$M$89,1)))),IF(AND(L4&lt;=75,L4&lt;&gt;0),IF((K20-IF(L4&gt;=65,$F$90,0))&lt;=$F$88,$G$89,IF((K20-IF(L4&gt;=65,$F$90,0))&lt;=$H$88+$J$88,$I$89,IF((K20-IF(L4&gt;=65,$F$90,0))&lt;=$L$88+$N$88,$M$89,1))),1)))</f>
        <v>1</v>
      </c>
      <c r="M25" s="158" t="n">
        <f aca="false">IF(AND(M3=0,M4=0),1,IF(AND(M3&lt;=75,M3&lt;&gt;0),IF(AND(M4&lt;=75,M4&lt;&gt;0),IF((L19+L20-IF(OR(M3&gt;=65,M4&gt;=65),$F$90,0))&lt;=$F$88,$G$89,IF((L19+L20-IF(OR(M3&gt;=65,M4&gt;=65),$F$90,0))&lt;=$H$88+$J$88*2,$I$89,IF((L19+L20-IF(OR(M3&gt;=65,M4&gt;=65),$F$90,0))&lt;=$L$88+$N$88*2,$M$89,1))),IF((L19-IF(M3&gt;=65,$F$90,0))&lt;=$F$88,$G$89,IF((L19-IF(M3&gt;=65,$F$90,0))&lt;=$H$88+$J$88,$I$89,IF((L19-IF(M3&gt;=65,$F$90,0))&lt;=$L$88+$N$88,$M$89,1)))),IF(AND(M4&lt;=75,M4&lt;&gt;0),IF((L20-IF(M4&gt;=65,$F$90,0))&lt;=$F$88,$G$89,IF((L20-IF(M4&gt;=65,$F$90,0))&lt;=$H$88+$J$88,$I$89,IF((L20-IF(M4&gt;=65,$F$90,0))&lt;=$L$88+$N$88,$M$89,1))),1)))</f>
        <v>1</v>
      </c>
      <c r="N25" s="158" t="n">
        <f aca="false">IF(AND(N3=0,N4=0),1,IF(AND(N3&lt;=75,N3&lt;&gt;0),IF(AND(N4&lt;=75,N4&lt;&gt;0),IF((M19+M20-IF(OR(N3&gt;=65,N4&gt;=65),$F$90,0))&lt;=$F$88,$G$89,IF((M19+M20-IF(OR(N3&gt;=65,N4&gt;=65),$F$90,0))&lt;=$H$88+$J$88*2,$I$89,IF((M19+M20-IF(OR(N3&gt;=65,N4&gt;=65),$F$90,0))&lt;=$L$88+$N$88*2,$M$89,1))),IF((M19-IF(N3&gt;=65,$F$90,0))&lt;=$F$88,$G$89,IF((M19-IF(N3&gt;=65,$F$90,0))&lt;=$H$88+$J$88,$I$89,IF((M19-IF(N3&gt;=65,$F$90,0))&lt;=$L$88+$N$88,$M$89,1)))),IF(AND(N4&lt;=75,N4&lt;&gt;0),IF((M20-IF(N4&gt;=65,$F$90,0))&lt;=$F$88,$G$89,IF((M20-IF(N4&gt;=65,$F$90,0))&lt;=$H$88+$J$88,$I$89,IF((M20-IF(N4&gt;=65,$F$90,0))&lt;=$L$88+$N$88,$M$89,1))),1)))</f>
        <v>1</v>
      </c>
      <c r="O25" s="158" t="n">
        <f aca="false">IF(AND(O3=0,O4=0),1,IF(AND(O3&lt;=75,O3&lt;&gt;0),IF(AND(O4&lt;=75,O4&lt;&gt;0),IF((N19+N20-IF(OR(O3&gt;=65,O4&gt;=65),$F$90,0))&lt;=$F$88,$G$89,IF((N19+N20-IF(OR(O3&gt;=65,O4&gt;=65),$F$90,0))&lt;=$H$88+$J$88*2,$I$89,IF((N19+N20-IF(OR(O3&gt;=65,O4&gt;=65),$F$90,0))&lt;=$L$88+$N$88*2,$M$89,1))),IF((N19-IF(O3&gt;=65,$F$90,0))&lt;=$F$88,$G$89,IF((N19-IF(O3&gt;=65,$F$90,0))&lt;=$H$88+$J$88,$I$89,IF((N19-IF(O3&gt;=65,$F$90,0))&lt;=$L$88+$N$88,$M$89,1)))),IF(AND(O4&lt;=75,O4&lt;&gt;0),IF((N20-IF(O4&gt;=65,$F$90,0))&lt;=$F$88,$G$89,IF((N20-IF(O4&gt;=65,$F$90,0))&lt;=$H$88+$J$88,$I$89,IF((N20-IF(O4&gt;=65,$F$90,0))&lt;=$L$88+$N$88,$M$89,1))),1)))</f>
        <v>1</v>
      </c>
      <c r="P25" s="158" t="n">
        <f aca="false">IF(AND(P3=0,P4=0),1,IF(AND(P3&lt;=75,P3&lt;&gt;0),IF(AND(P4&lt;=75,P4&lt;&gt;0),IF((O19+O20-IF(OR(P3&gt;=65,P4&gt;=65),$F$90,0))&lt;=$F$88,$G$89,IF((O19+O20-IF(OR(P3&gt;=65,P4&gt;=65),$F$90,0))&lt;=$H$88+$J$88*2,$I$89,IF((O19+O20-IF(OR(P3&gt;=65,P4&gt;=65),$F$90,0))&lt;=$L$88+$N$88*2,$M$89,1))),IF((O19-IF(P3&gt;=65,$F$90,0))&lt;=$F$88,$G$89,IF((O19-IF(P3&gt;=65,$F$90,0))&lt;=$H$88+$J$88,$I$89,IF((O19-IF(P3&gt;=65,$F$90,0))&lt;=$L$88+$N$88,$M$89,1)))),IF(AND(P4&lt;=75,P4&lt;&gt;0),IF((O20-IF(P4&gt;=65,$F$90,0))&lt;=$F$88,$G$89,IF((O20-IF(P4&gt;=65,$F$90,0))&lt;=$H$88+$J$88,$I$89,IF((O20-IF(P4&gt;=65,$F$90,0))&lt;=$L$88+$N$88,$M$89,1))),1)))</f>
        <v>1</v>
      </c>
      <c r="Q25" s="158" t="n">
        <f aca="false">IF(AND(Q3=0,Q4=0),1,IF(AND(Q3&lt;=75,Q3&lt;&gt;0),IF(AND(Q4&lt;=75,Q4&lt;&gt;0),IF((P19+P20-IF(OR(Q3&gt;=65,Q4&gt;=65),$F$90,0))&lt;=$F$88,$G$89,IF((P19+P20-IF(OR(Q3&gt;=65,Q4&gt;=65),$F$90,0))&lt;=$H$88+$J$88*2,$I$89,IF((P19+P20-IF(OR(Q3&gt;=65,Q4&gt;=65),$F$90,0))&lt;=$L$88+$N$88*2,$M$89,1))),IF((P19-IF(Q3&gt;=65,$F$90,0))&lt;=$F$88,$G$89,IF((P19-IF(Q3&gt;=65,$F$90,0))&lt;=$H$88+$J$88,$I$89,IF((P19-IF(Q3&gt;=65,$F$90,0))&lt;=$L$88+$N$88,$M$89,1)))),IF(AND(Q4&lt;=75,Q4&lt;&gt;0),IF((P20-IF(Q4&gt;=65,$F$90,0))&lt;=$F$88,$G$89,IF((P20-IF(Q4&gt;=65,$F$90,0))&lt;=$H$88+$J$88,$I$89,IF((P20-IF(Q4&gt;=65,$F$90,0))&lt;=$L$88+$N$88,$M$89,1))),1)))</f>
        <v>1</v>
      </c>
      <c r="R25" s="158" t="n">
        <f aca="false">IF(AND(R3=0,R4=0),1,IF(AND(R3&lt;=75,R3&lt;&gt;0),IF(AND(R4&lt;=75,R4&lt;&gt;0),IF((Q19+Q20-IF(OR(R3&gt;=65,R4&gt;=65),$F$90,0))&lt;=$F$88,$G$89,IF((Q19+Q20-IF(OR(R3&gt;=65,R4&gt;=65),$F$90,0))&lt;=$H$88+$J$88*2,$I$89,IF((Q19+Q20-IF(OR(R3&gt;=65,R4&gt;=65),$F$90,0))&lt;=$L$88+$N$88*2,$M$89,1))),IF((Q19-IF(R3&gt;=65,$F$90,0))&lt;=$F$88,$G$89,IF((Q19-IF(R3&gt;=65,$F$90,0))&lt;=$H$88+$J$88,$I$89,IF((Q19-IF(R3&gt;=65,$F$90,0))&lt;=$L$88+$N$88,$M$89,1)))),IF(AND(R4&lt;=75,R4&lt;&gt;0),IF((Q20-IF(R4&gt;=65,$F$90,0))&lt;=$F$88,$G$89,IF((Q20-IF(R4&gt;=65,$F$90,0))&lt;=$H$88+$J$88,$I$89,IF((Q20-IF(R4&gt;=65,$F$90,0))&lt;=$L$88+$N$88,$M$89,1))),1)))</f>
        <v>1</v>
      </c>
      <c r="S25" s="158" t="n">
        <f aca="false">IF(AND(S3=0,S4=0),1,IF(AND(S3&lt;=75,S3&lt;&gt;0),IF(AND(S4&lt;=75,S4&lt;&gt;0),IF((R19+R20-IF(OR(S3&gt;=65,S4&gt;=65),$F$90,0))&lt;=$F$88,$G$89,IF((R19+R20-IF(OR(S3&gt;=65,S4&gt;=65),$F$90,0))&lt;=$H$88+$J$88*2,$I$89,IF((R19+R20-IF(OR(S3&gt;=65,S4&gt;=65),$F$90,0))&lt;=$L$88+$N$88*2,$M$89,1))),IF((R19-IF(S3&gt;=65,$F$90,0))&lt;=$F$88,$G$89,IF((R19-IF(S3&gt;=65,$F$90,0))&lt;=$H$88+$J$88,$I$89,IF((R19-IF(S3&gt;=65,$F$90,0))&lt;=$L$88+$N$88,$M$89,1)))),IF(AND(S4&lt;=75,S4&lt;&gt;0),IF((R20-IF(S4&gt;=65,$F$90,0))&lt;=$F$88,$G$89,IF((R20-IF(S4&gt;=65,$F$90,0))&lt;=$H$88+$J$88,$I$89,IF((R20-IF(S4&gt;=65,$F$90,0))&lt;=$L$88+$N$88,$M$89,1))),1)))</f>
        <v>1</v>
      </c>
      <c r="T25" s="158" t="n">
        <f aca="false">IF(AND(T3=0,T4=0),1,IF(AND(T3&lt;=75,T3&lt;&gt;0),IF(AND(T4&lt;=75,T4&lt;&gt;0),IF((S19+S20-IF(OR(T3&gt;=65,T4&gt;=65),$F$90,0))&lt;=$F$88,$G$89,IF((S19+S20-IF(OR(T3&gt;=65,T4&gt;=65),$F$90,0))&lt;=$H$88+$J$88*2,$I$89,IF((S19+S20-IF(OR(T3&gt;=65,T4&gt;=65),$F$90,0))&lt;=$L$88+$N$88*2,$M$89,1))),IF((S19-IF(T3&gt;=65,$F$90,0))&lt;=$F$88,$G$89,IF((S19-IF(T3&gt;=65,$F$90,0))&lt;=$H$88+$J$88,$I$89,IF((S19-IF(T3&gt;=65,$F$90,0))&lt;=$L$88+$N$88,$M$89,1)))),IF(AND(T4&lt;=75,T4&lt;&gt;0),IF((S20-IF(T4&gt;=65,$F$90,0))&lt;=$F$88,$G$89,IF((S20-IF(T4&gt;=65,$F$90,0))&lt;=$H$88+$J$88,$I$89,IF((S20-IF(T4&gt;=65,$F$90,0))&lt;=$L$88+$N$88,$M$89,1))),1)))</f>
        <v>1</v>
      </c>
      <c r="U25" s="158" t="n">
        <f aca="false">IF(AND(U3=0,U4=0),1,IF(AND(U3&lt;=75,U3&lt;&gt;0),IF(AND(U4&lt;=75,U4&lt;&gt;0),IF((T19+T20-IF(OR(U3&gt;=65,U4&gt;=65),$F$90,0))&lt;=$F$88,$G$89,IF((T19+T20-IF(OR(U3&gt;=65,U4&gt;=65),$F$90,0))&lt;=$H$88+$J$88*2,$I$89,IF((T19+T20-IF(OR(U3&gt;=65,U4&gt;=65),$F$90,0))&lt;=$L$88+$N$88*2,$M$89,1))),IF((T19-IF(U3&gt;=65,$F$90,0))&lt;=$F$88,$G$89,IF((T19-IF(U3&gt;=65,$F$90,0))&lt;=$H$88+$J$88,$I$89,IF((T19-IF(U3&gt;=65,$F$90,0))&lt;=$L$88+$N$88,$M$89,1)))),IF(AND(U4&lt;=75,U4&lt;&gt;0),IF((T20-IF(U4&gt;=65,$F$90,0))&lt;=$F$88,$G$89,IF((T20-IF(U4&gt;=65,$F$90,0))&lt;=$H$88+$J$88,$I$89,IF((T20-IF(U4&gt;=65,$F$90,0))&lt;=$L$88+$N$88,$M$89,1))),1)))</f>
        <v>1</v>
      </c>
      <c r="V25" s="158" t="n">
        <f aca="false">IF(AND(V3=0,V4=0),1,IF(AND(V3&lt;=75,V3&lt;&gt;0),IF(AND(V4&lt;=75,V4&lt;&gt;0),IF((U19+U20-IF(OR(V3&gt;=65,V4&gt;=65),$F$90,0))&lt;=$F$88,$G$89,IF((U19+U20-IF(OR(V3&gt;=65,V4&gt;=65),$F$90,0))&lt;=$H$88+$J$88*2,$I$89,IF((U19+U20-IF(OR(V3&gt;=65,V4&gt;=65),$F$90,0))&lt;=$L$88+$N$88*2,$M$89,1))),IF((U19-IF(V3&gt;=65,$F$90,0))&lt;=$F$88,$G$89,IF((U19-IF(V3&gt;=65,$F$90,0))&lt;=$H$88+$J$88,$I$89,IF((U19-IF(V3&gt;=65,$F$90,0))&lt;=$L$88+$N$88,$M$89,1)))),IF(AND(V4&lt;=75,V4&lt;&gt;0),IF((U20-IF(V4&gt;=65,$F$90,0))&lt;=$F$88,$G$89,IF((U20-IF(V4&gt;=65,$F$90,0))&lt;=$H$88+$J$88,$I$89,IF((U20-IF(V4&gt;=65,$F$90,0))&lt;=$L$88+$N$88,$M$89,1))),1)))</f>
        <v>1</v>
      </c>
      <c r="W25" s="158" t="n">
        <f aca="false">IF(AND(W3=0,W4=0),1,IF(AND(W3&lt;=75,W3&lt;&gt;0),IF(AND(W4&lt;=75,W4&lt;&gt;0),IF((V19+V20-IF(OR(W3&gt;=65,W4&gt;=65),$F$90,0))&lt;=$F$88,$G$89,IF((V19+V20-IF(OR(W3&gt;=65,W4&gt;=65),$F$90,0))&lt;=$H$88+$J$88*2,$I$89,IF((V19+V20-IF(OR(W3&gt;=65,W4&gt;=65),$F$90,0))&lt;=$L$88+$N$88*2,$M$89,1))),IF((V19-IF(W3&gt;=65,$F$90,0))&lt;=$F$88,$G$89,IF((V19-IF(W3&gt;=65,$F$90,0))&lt;=$H$88+$J$88,$I$89,IF((V19-IF(W3&gt;=65,$F$90,0))&lt;=$L$88+$N$88,$M$89,1)))),IF(AND(W4&lt;=75,W4&lt;&gt;0),IF((V20-IF(W4&gt;=65,$F$90,0))&lt;=$F$88,$G$89,IF((V20-IF(W4&gt;=65,$F$90,0))&lt;=$H$88+$J$88,$I$89,IF((V20-IF(W4&gt;=65,$F$90,0))&lt;=$L$88+$N$88,$M$89,1))),1)))</f>
        <v>1</v>
      </c>
      <c r="X25" s="158" t="n">
        <f aca="false">IF(AND(X3=0,X4=0),1,IF(AND(X3&lt;=75,X3&lt;&gt;0),IF(AND(X4&lt;=75,X4&lt;&gt;0),IF((W19+W20-IF(OR(X3&gt;=65,X4&gt;=65),$F$90,0))&lt;=$F$88,$G$89,IF((W19+W20-IF(OR(X3&gt;=65,X4&gt;=65),$F$90,0))&lt;=$H$88+$J$88*2,$I$89,IF((W19+W20-IF(OR(X3&gt;=65,X4&gt;=65),$F$90,0))&lt;=$L$88+$N$88*2,$M$89,1))),IF((W19-IF(X3&gt;=65,$F$90,0))&lt;=$F$88,$G$89,IF((W19-IF(X3&gt;=65,$F$90,0))&lt;=$H$88+$J$88,$I$89,IF((W19-IF(X3&gt;=65,$F$90,0))&lt;=$L$88+$N$88,$M$89,1)))),IF(AND(X4&lt;=75,X4&lt;&gt;0),IF((W20-IF(X4&gt;=65,$F$90,0))&lt;=$F$88,$G$89,IF((W20-IF(X4&gt;=65,$F$90,0))&lt;=$H$88+$J$88,$I$89,IF((W20-IF(X4&gt;=65,$F$90,0))&lt;=$L$88+$N$88,$M$89,1))),1)))</f>
        <v>1</v>
      </c>
      <c r="Y25" s="158" t="n">
        <f aca="false">IF(AND(Y3=0,Y4=0),1,IF(AND(Y3&lt;=75,Y3&lt;&gt;0),IF(AND(Y4&lt;=75,Y4&lt;&gt;0),IF((X19+X20-IF(OR(Y3&gt;=65,Y4&gt;=65),$F$90,0))&lt;=$F$88,$G$89,IF((X19+X20-IF(OR(Y3&gt;=65,Y4&gt;=65),$F$90,0))&lt;=$H$88+$J$88*2,$I$89,IF((X19+X20-IF(OR(Y3&gt;=65,Y4&gt;=65),$F$90,0))&lt;=$L$88+$N$88*2,$M$89,1))),IF((X19-IF(Y3&gt;=65,$F$90,0))&lt;=$F$88,$G$89,IF((X19-IF(Y3&gt;=65,$F$90,0))&lt;=$H$88+$J$88,$I$89,IF((X19-IF(Y3&gt;=65,$F$90,0))&lt;=$L$88+$N$88,$M$89,1)))),IF(AND(Y4&lt;=75,Y4&lt;&gt;0),IF((X20-IF(Y4&gt;=65,$F$90,0))&lt;=$F$88,$G$89,IF((X20-IF(Y4&gt;=65,$F$90,0))&lt;=$H$88+$J$88,$I$89,IF((X20-IF(Y4&gt;=65,$F$90,0))&lt;=$L$88+$N$88,$M$89,1))),1)))</f>
        <v>1</v>
      </c>
      <c r="Z25" s="158" t="n">
        <f aca="false">IF(AND(Z3=0,Z4=0),1,IF(AND(Z3&lt;=75,Z3&lt;&gt;0),IF(AND(Z4&lt;=75,Z4&lt;&gt;0),IF((Y19+Y20-IF(OR(Z3&gt;=65,Z4&gt;=65),$F$90,0))&lt;=$F$88,$G$89,IF((Y19+Y20-IF(OR(Z3&gt;=65,Z4&gt;=65),$F$90,0))&lt;=$H$88+$J$88*2,$I$89,IF((Y19+Y20-IF(OR(Z3&gt;=65,Z4&gt;=65),$F$90,0))&lt;=$L$88+$N$88*2,$M$89,1))),IF((Y19-IF(Z3&gt;=65,$F$90,0))&lt;=$F$88,$G$89,IF((Y19-IF(Z3&gt;=65,$F$90,0))&lt;=$H$88+$J$88,$I$89,IF((Y19-IF(Z3&gt;=65,$F$90,0))&lt;=$L$88+$N$88,$M$89,1)))),IF(AND(Z4&lt;=75,Z4&lt;&gt;0),IF((Y20-IF(Z4&gt;=65,$F$90,0))&lt;=$F$88,$G$89,IF((Y20-IF(Z4&gt;=65,$F$90,0))&lt;=$H$88+$J$88,$I$89,IF((Y20-IF(Z4&gt;=65,$F$90,0))&lt;=$L$88+$N$88,$M$89,1))),1)))</f>
        <v>1</v>
      </c>
      <c r="AA25" s="158" t="n">
        <f aca="false">IF(AND(AA3=0,AA4=0),1,IF(AND(AA3&lt;=75,AA3&lt;&gt;0),IF(AND(AA4&lt;=75,AA4&lt;&gt;0),IF((Z19+Z20-IF(OR(AA3&gt;=65,AA4&gt;=65),$F$90,0))&lt;=$F$88,$G$89,IF((Z19+Z20-IF(OR(AA3&gt;=65,AA4&gt;=65),$F$90,0))&lt;=$H$88+$J$88*2,$I$89,IF((Z19+Z20-IF(OR(AA3&gt;=65,AA4&gt;=65),$F$90,0))&lt;=$L$88+$N$88*2,$M$89,1))),IF((Z19-IF(AA3&gt;=65,$F$90,0))&lt;=$F$88,$G$89,IF((Z19-IF(AA3&gt;=65,$F$90,0))&lt;=$H$88+$J$88,$I$89,IF((Z19-IF(AA3&gt;=65,$F$90,0))&lt;=$L$88+$N$88,$M$89,1)))),IF(AND(AA4&lt;=75,AA4&lt;&gt;0),IF((Z20-IF(AA4&gt;=65,$F$90,0))&lt;=$F$88,$G$89,IF((Z20-IF(AA4&gt;=65,$F$90,0))&lt;=$H$88+$J$88,$I$89,IF((Z20-IF(AA4&gt;=65,$F$90,0))&lt;=$L$88+$N$88,$M$89,1))),1)))</f>
        <v>1</v>
      </c>
      <c r="AB25" s="158" t="n">
        <f aca="false">IF(AND(AB3=0,AB4=0),1,IF(AND(AB3&lt;=75,AB3&lt;&gt;0),IF(AND(AB4&lt;=75,AB4&lt;&gt;0),IF((AA19+AA20-IF(OR(AB3&gt;=65,AB4&gt;=65),$F$90,0))&lt;=$F$88,$G$89,IF((AA19+AA20-IF(OR(AB3&gt;=65,AB4&gt;=65),$F$90,0))&lt;=$H$88+$J$88*2,$I$89,IF((AA19+AA20-IF(OR(AB3&gt;=65,AB4&gt;=65),$F$90,0))&lt;=$L$88+$N$88*2,$M$89,1))),IF((AA19-IF(AB3&gt;=65,$F$90,0))&lt;=$F$88,$G$89,IF((AA19-IF(AB3&gt;=65,$F$90,0))&lt;=$H$88+$J$88,$I$89,IF((AA19-IF(AB3&gt;=65,$F$90,0))&lt;=$L$88+$N$88,$M$89,1)))),IF(AND(AB4&lt;=75,AB4&lt;&gt;0),IF((AA20-IF(AB4&gt;=65,$F$90,0))&lt;=$F$88,$G$89,IF((AA20-IF(AB4&gt;=65,$F$90,0))&lt;=$H$88+$J$88,$I$89,IF((AA20-IF(AB4&gt;=65,$F$90,0))&lt;=$L$88+$N$88,$M$89,1))),1)))</f>
        <v>1</v>
      </c>
      <c r="AC25" s="158" t="n">
        <f aca="false">IF(AND(AC3=0,AC4=0),1,IF(AND(AC3&lt;=75,AC3&lt;&gt;0),IF(AND(AC4&lt;=75,AC4&lt;&gt;0),IF((AB19+AB20-IF(OR(AC3&gt;=65,AC4&gt;=65),$F$90,0))&lt;=$F$88,$G$89,IF((AB19+AB20-IF(OR(AC3&gt;=65,AC4&gt;=65),$F$90,0))&lt;=$H$88+$J$88*2,$I$89,IF((AB19+AB20-IF(OR(AC3&gt;=65,AC4&gt;=65),$F$90,0))&lt;=$L$88+$N$88*2,$M$89,1))),IF((AB19-IF(AC3&gt;=65,$F$90,0))&lt;=$F$88,$G$89,IF((AB19-IF(AC3&gt;=65,$F$90,0))&lt;=$H$88+$J$88,$I$89,IF((AB19-IF(AC3&gt;=65,$F$90,0))&lt;=$L$88+$N$88,$M$89,1)))),IF(AND(AC4&lt;=75,AC4&lt;&gt;0),IF((AB20-IF(AC4&gt;=65,$F$90,0))&lt;=$F$88,$G$89,IF((AB20-IF(AC4&gt;=65,$F$90,0))&lt;=$H$88+$J$88,$I$89,IF((AB20-IF(AC4&gt;=65,$F$90,0))&lt;=$L$88+$N$88,$M$89,1))),1)))</f>
        <v>1</v>
      </c>
      <c r="AD25" s="158" t="n">
        <f aca="false">IF(AND(AD3=0,AD4=0),1,IF(AND(AD3&lt;=75,AD3&lt;&gt;0),IF(AND(AD4&lt;=75,AD4&lt;&gt;0),IF((AC19+AC20-IF(OR(AD3&gt;=65,AD4&gt;=65),$F$90,0))&lt;=$F$88,$G$89,IF((AC19+AC20-IF(OR(AD3&gt;=65,AD4&gt;=65),$F$90,0))&lt;=$H$88+$J$88*2,$I$89,IF((AC19+AC20-IF(OR(AD3&gt;=65,AD4&gt;=65),$F$90,0))&lt;=$L$88+$N$88*2,$M$89,1))),IF((AC19-IF(AD3&gt;=65,$F$90,0))&lt;=$F$88,$G$89,IF((AC19-IF(AD3&gt;=65,$F$90,0))&lt;=$H$88+$J$88,$I$89,IF((AC19-IF(AD3&gt;=65,$F$90,0))&lt;=$L$88+$N$88,$M$89,1)))),IF(AND(AD4&lt;=75,AD4&lt;&gt;0),IF((AC20-IF(AD4&gt;=65,$F$90,0))&lt;=$F$88,$G$89,IF((AC20-IF(AD4&gt;=65,$F$90,0))&lt;=$H$88+$J$88,$I$89,IF((AC20-IF(AD4&gt;=65,$F$90,0))&lt;=$L$88+$N$88,$M$89,1))),1)))</f>
        <v>1</v>
      </c>
      <c r="AE25" s="158" t="n">
        <f aca="false">IF(AND(AE3=0,AE4=0),1,IF(AND(AE3&lt;=75,AE3&lt;&gt;0),IF(AND(AE4&lt;=75,AE4&lt;&gt;0),IF((AD19+AD20-IF(OR(AE3&gt;=65,AE4&gt;=65),$F$90,0))&lt;=$F$88,$G$89,IF((AD19+AD20-IF(OR(AE3&gt;=65,AE4&gt;=65),$F$90,0))&lt;=$H$88+$J$88*2,$I$89,IF((AD19+AD20-IF(OR(AE3&gt;=65,AE4&gt;=65),$F$90,0))&lt;=$L$88+$N$88*2,$M$89,1))),IF((AD19-IF(AE3&gt;=65,$F$90,0))&lt;=$F$88,$G$89,IF((AD19-IF(AE3&gt;=65,$F$90,0))&lt;=$H$88+$J$88,$I$89,IF((AD19-IF(AE3&gt;=65,$F$90,0))&lt;=$L$88+$N$88,$M$89,1)))),IF(AND(AE4&lt;=75,AE4&lt;&gt;0),IF((AD20-IF(AE4&gt;=65,$F$90,0))&lt;=$F$88,$G$89,IF((AD20-IF(AE4&gt;=65,$F$90,0))&lt;=$H$88+$J$88,$I$89,IF((AD20-IF(AE4&gt;=65,$F$90,0))&lt;=$L$88+$N$88,$M$89,1))),1)))</f>
        <v>1</v>
      </c>
      <c r="AF25" s="158" t="n">
        <f aca="false">IF(AND(AF3=0,AF4=0),1,IF(AND(AF3&lt;=75,AF3&lt;&gt;0),IF(AND(AF4&lt;=75,AF4&lt;&gt;0),IF((AE19+AE20-IF(OR(AF3&gt;=65,AF4&gt;=65),$F$90,0))&lt;=$F$88,$G$89,IF((AE19+AE20-IF(OR(AF3&gt;=65,AF4&gt;=65),$F$90,0))&lt;=$H$88+$J$88*2,$I$89,IF((AE19+AE20-IF(OR(AF3&gt;=65,AF4&gt;=65),$F$90,0))&lt;=$L$88+$N$88*2,$M$89,1))),IF((AE19-IF(AF3&gt;=65,$F$90,0))&lt;=$F$88,$G$89,IF((AE19-IF(AF3&gt;=65,$F$90,0))&lt;=$H$88+$J$88,$I$89,IF((AE19-IF(AF3&gt;=65,$F$90,0))&lt;=$L$88+$N$88,$M$89,1)))),IF(AND(AF4&lt;=75,AF4&lt;&gt;0),IF((AE20-IF(AF4&gt;=65,$F$90,0))&lt;=$F$88,$G$89,IF((AE20-IF(AF4&gt;=65,$F$90,0))&lt;=$H$88+$J$88,$I$89,IF((AE20-IF(AF4&gt;=65,$F$90,0))&lt;=$L$88+$N$88,$M$89,1))),1)))</f>
        <v>1</v>
      </c>
      <c r="AG25" s="158" t="n">
        <f aca="false">IF(AND(AG3=0,AG4=0),1,IF(AND(AG3&lt;=75,AG3&lt;&gt;0),IF(AND(AG4&lt;=75,AG4&lt;&gt;0),IF((AF19+AF20-IF(OR(AG3&gt;=65,AG4&gt;=65),$F$90,0))&lt;=$F$88,$G$89,IF((AF19+AF20-IF(OR(AG3&gt;=65,AG4&gt;=65),$F$90,0))&lt;=$H$88+$J$88*2,$I$89,IF((AF19+AF20-IF(OR(AG3&gt;=65,AG4&gt;=65),$F$90,0))&lt;=$L$88+$N$88*2,$M$89,1))),IF((AF19-IF(AG3&gt;=65,$F$90,0))&lt;=$F$88,$G$89,IF((AF19-IF(AG3&gt;=65,$F$90,0))&lt;=$H$88+$J$88,$I$89,IF((AF19-IF(AG3&gt;=65,$F$90,0))&lt;=$L$88+$N$88,$M$89,1)))),IF(AND(AG4&lt;=75,AG4&lt;&gt;0),IF((AF20-IF(AG4&gt;=65,$F$90,0))&lt;=$F$88,$G$89,IF((AF20-IF(AG4&gt;=65,$F$90,0))&lt;=$H$88+$J$88,$I$89,IF((AF20-IF(AG4&gt;=65,$F$90,0))&lt;=$L$88+$N$88,$M$89,1))),1)))</f>
        <v>1</v>
      </c>
      <c r="AH25" s="158" t="n">
        <f aca="false">IF(AND(AH3=0,AH4=0),1,IF(AND(AH3&lt;=75,AH3&lt;&gt;0),IF(AND(AH4&lt;=75,AH4&lt;&gt;0),IF((AG19+AG20-IF(OR(AH3&gt;=65,AH4&gt;=65),$F$90,0))&lt;=$F$88,$G$89,IF((AG19+AG20-IF(OR(AH3&gt;=65,AH4&gt;=65),$F$90,0))&lt;=$H$88+$J$88*2,$I$89,IF((AG19+AG20-IF(OR(AH3&gt;=65,AH4&gt;=65),$F$90,0))&lt;=$L$88+$N$88*2,$M$89,1))),IF((AG19-IF(AH3&gt;=65,$F$90,0))&lt;=$F$88,$G$89,IF((AG19-IF(AH3&gt;=65,$F$90,0))&lt;=$H$88+$J$88,$I$89,IF((AG19-IF(AH3&gt;=65,$F$90,0))&lt;=$L$88+$N$88,$M$89,1)))),IF(AND(AH4&lt;=75,AH4&lt;&gt;0),IF((AG20-IF(AH4&gt;=65,$F$90,0))&lt;=$F$88,$G$89,IF((AG20-IF(AH4&gt;=65,$F$90,0))&lt;=$H$88+$J$88,$I$89,IF((AG20-IF(AH4&gt;=65,$F$90,0))&lt;=$L$88+$N$88,$M$89,1))),1)))</f>
        <v>1</v>
      </c>
      <c r="AI25" s="158" t="n">
        <f aca="false">IF(AND(AI3=0,AI4=0),1,IF(AND(AI3&lt;=75,AI3&lt;&gt;0),IF(AND(AI4&lt;=75,AI4&lt;&gt;0),IF((AH19+AH20-IF(OR(AI3&gt;=65,AI4&gt;=65),$F$90,0))&lt;=$F$88,$G$89,IF((AH19+AH20-IF(OR(AI3&gt;=65,AI4&gt;=65),$F$90,0))&lt;=$H$88+$J$88*2,$I$89,IF((AH19+AH20-IF(OR(AI3&gt;=65,AI4&gt;=65),$F$90,0))&lt;=$L$88+$N$88*2,$M$89,1))),IF((AH19-IF(AI3&gt;=65,$F$90,0))&lt;=$F$88,$G$89,IF((AH19-IF(AI3&gt;=65,$F$90,0))&lt;=$H$88+$J$88,$I$89,IF((AH19-IF(AI3&gt;=65,$F$90,0))&lt;=$L$88+$N$88,$M$89,1)))),IF(AND(AI4&lt;=75,AI4&lt;&gt;0),IF((AH20-IF(AI4&gt;=65,$F$90,0))&lt;=$F$88,$G$89,IF((AH20-IF(AI4&gt;=65,$F$90,0))&lt;=$H$88+$J$88,$I$89,IF((AH20-IF(AI4&gt;=65,$F$90,0))&lt;=$L$88+$N$88,$M$89,1))),1)))</f>
        <v>1</v>
      </c>
      <c r="AJ25" s="158" t="n">
        <f aca="false">IF(AND(AJ3=0,AJ4=0),1,IF(AND(AJ3&lt;=75,AJ3&lt;&gt;0),IF(AND(AJ4&lt;=75,AJ4&lt;&gt;0),IF((AI19+AI20-IF(OR(AJ3&gt;=65,AJ4&gt;=65),$F$90,0))&lt;=$F$88,$G$89,IF((AI19+AI20-IF(OR(AJ3&gt;=65,AJ4&gt;=65),$F$90,0))&lt;=$H$88+$J$88*2,$I$89,IF((AI19+AI20-IF(OR(AJ3&gt;=65,AJ4&gt;=65),$F$90,0))&lt;=$L$88+$N$88*2,$M$89,1))),IF((AI19-IF(AJ3&gt;=65,$F$90,0))&lt;=$F$88,$G$89,IF((AI19-IF(AJ3&gt;=65,$F$90,0))&lt;=$H$88+$J$88,$I$89,IF((AI19-IF(AJ3&gt;=65,$F$90,0))&lt;=$L$88+$N$88,$M$89,1)))),IF(AND(AJ4&lt;=75,AJ4&lt;&gt;0),IF((AI20-IF(AJ4&gt;=65,$F$90,0))&lt;=$F$88,$G$89,IF((AI20-IF(AJ4&gt;=65,$F$90,0))&lt;=$H$88+$J$88,$I$89,IF((AI20-IF(AJ4&gt;=65,$F$90,0))&lt;=$L$88+$N$88,$M$89,1))),1)))</f>
        <v>1</v>
      </c>
      <c r="AK25" s="158" t="n">
        <f aca="false">IF(AND(AK3=0,AK4=0),1,IF(AND(AK3&lt;=75,AK3&lt;&gt;0),IF(AND(AK4&lt;=75,AK4&lt;&gt;0),IF((AJ19+AJ20-IF(OR(AK3&gt;=65,AK4&gt;=65),$F$90,0))&lt;=$F$88,$G$89,IF((AJ19+AJ20-IF(OR(AK3&gt;=65,AK4&gt;=65),$F$90,0))&lt;=$H$88+$J$88*2,$I$89,IF((AJ19+AJ20-IF(OR(AK3&gt;=65,AK4&gt;=65),$F$90,0))&lt;=$L$88+$N$88*2,$M$89,1))),IF((AJ19-IF(AK3&gt;=65,$F$90,0))&lt;=$F$88,$G$89,IF((AJ19-IF(AK3&gt;=65,$F$90,0))&lt;=$H$88+$J$88,$I$89,IF((AJ19-IF(AK3&gt;=65,$F$90,0))&lt;=$L$88+$N$88,$M$89,1)))),IF(AND(AK4&lt;=75,AK4&lt;&gt;0),IF((AJ20-IF(AK4&gt;=65,$F$90,0))&lt;=$F$88,$G$89,IF((AJ20-IF(AK4&gt;=65,$F$90,0))&lt;=$H$88+$J$88,$I$89,IF((AJ20-IF(AK4&gt;=65,$F$90,0))&lt;=$L$88+$N$88,$M$89,1))),1)))</f>
        <v>1</v>
      </c>
      <c r="AL25" s="158" t="n">
        <f aca="false">IF(AND(AL3=0,AL4=0),1,IF(AND(AL3&lt;=75,AL3&lt;&gt;0),IF(AND(AL4&lt;=75,AL4&lt;&gt;0),IF((AK19+AK20-IF(OR(AL3&gt;=65,AL4&gt;=65),$F$90,0))&lt;=$F$88,$G$89,IF((AK19+AK20-IF(OR(AL3&gt;=65,AL4&gt;=65),$F$90,0))&lt;=$H$88+$J$88*2,$I$89,IF((AK19+AK20-IF(OR(AL3&gt;=65,AL4&gt;=65),$F$90,0))&lt;=$L$88+$N$88*2,$M$89,1))),IF((AK19-IF(AL3&gt;=65,$F$90,0))&lt;=$F$88,$G$89,IF((AK19-IF(AL3&gt;=65,$F$90,0))&lt;=$H$88+$J$88,$I$89,IF((AK19-IF(AL3&gt;=65,$F$90,0))&lt;=$L$88+$N$88,$M$89,1)))),IF(AND(AL4&lt;=75,AL4&lt;&gt;0),IF((AK20-IF(AL4&gt;=65,$F$90,0))&lt;=$F$88,$G$89,IF((AK20-IF(AL4&gt;=65,$F$90,0))&lt;=$H$88+$J$88,$I$89,IF((AK20-IF(AL4&gt;=65,$F$90,0))&lt;=$L$88+$N$88,$M$89,1))),1)))</f>
        <v>1</v>
      </c>
      <c r="AM25" s="158" t="n">
        <f aca="false">IF(AND(AM3=0,AM4=0),1,IF(AND(AM3&lt;=75,AM3&lt;&gt;0),IF(AND(AM4&lt;=75,AM4&lt;&gt;0),IF((AL19+AL20-IF(OR(AM3&gt;=65,AM4&gt;=65),$F$90,0))&lt;=$F$88,$G$89,IF((AL19+AL20-IF(OR(AM3&gt;=65,AM4&gt;=65),$F$90,0))&lt;=$H$88+$J$88*2,$I$89,IF((AL19+AL20-IF(OR(AM3&gt;=65,AM4&gt;=65),$F$90,0))&lt;=$L$88+$N$88*2,$M$89,1))),IF((AL19-IF(AM3&gt;=65,$F$90,0))&lt;=$F$88,$G$89,IF((AL19-IF(AM3&gt;=65,$F$90,0))&lt;=$H$88+$J$88,$I$89,IF((AL19-IF(AM3&gt;=65,$F$90,0))&lt;=$L$88+$N$88,$M$89,1)))),IF(AND(AM4&lt;=75,AM4&lt;&gt;0),IF((AL20-IF(AM4&gt;=65,$F$90,0))&lt;=$F$88,$G$89,IF((AL20-IF(AM4&gt;=65,$F$90,0))&lt;=$H$88+$J$88,$I$89,IF((AL20-IF(AM4&gt;=65,$F$90,0))&lt;=$L$88+$N$88,$M$89,1))),1)))</f>
        <v>1</v>
      </c>
      <c r="AN25" s="158" t="n">
        <f aca="false">IF(AND(AN3=0,AN4=0),1,IF(AND(AN3&lt;=75,AN3&lt;&gt;0),IF(AND(AN4&lt;=75,AN4&lt;&gt;0),IF((AM19+AM20-IF(OR(AN3&gt;=65,AN4&gt;=65),$F$90,0))&lt;=$F$88,$G$89,IF((AM19+AM20-IF(OR(AN3&gt;=65,AN4&gt;=65),$F$90,0))&lt;=$H$88+$J$88*2,$I$89,IF((AM19+AM20-IF(OR(AN3&gt;=65,AN4&gt;=65),$F$90,0))&lt;=$L$88+$N$88*2,$M$89,1))),IF((AM19-IF(AN3&gt;=65,$F$90,0))&lt;=$F$88,$G$89,IF((AM19-IF(AN3&gt;=65,$F$90,0))&lt;=$H$88+$J$88,$I$89,IF((AM19-IF(AN3&gt;=65,$F$90,0))&lt;=$L$88+$N$88,$M$89,1)))),IF(AND(AN4&lt;=75,AN4&lt;&gt;0),IF((AM20-IF(AN4&gt;=65,$F$90,0))&lt;=$F$88,$G$89,IF((AM20-IF(AN4&gt;=65,$F$90,0))&lt;=$H$88+$J$88,$I$89,IF((AM20-IF(AN4&gt;=65,$F$90,0))&lt;=$L$88+$N$88,$M$89,1))),1)))</f>
        <v>1</v>
      </c>
      <c r="AO25" s="158" t="n">
        <f aca="false">IF(AND(AO3=0,AO4=0),1,IF(AND(AO3&lt;=75,AO3&lt;&gt;0),IF(AND(AO4&lt;=75,AO4&lt;&gt;0),IF((AN19+AN20-IF(OR(AO3&gt;=65,AO4&gt;=65),$F$90,0))&lt;=$F$88,$G$89,IF((AN19+AN20-IF(OR(AO3&gt;=65,AO4&gt;=65),$F$90,0))&lt;=$H$88+$J$88*2,$I$89,IF((AN19+AN20-IF(OR(AO3&gt;=65,AO4&gt;=65),$F$90,0))&lt;=$L$88+$N$88*2,$M$89,1))),IF((AN19-IF(AO3&gt;=65,$F$90,0))&lt;=$F$88,$G$89,IF((AN19-IF(AO3&gt;=65,$F$90,0))&lt;=$H$88+$J$88,$I$89,IF((AN19-IF(AO3&gt;=65,$F$90,0))&lt;=$L$88+$N$88,$M$89,1)))),IF(AND(AO4&lt;=75,AO4&lt;&gt;0),IF((AN20-IF(AO4&gt;=65,$F$90,0))&lt;=$F$88,$G$89,IF((AN20-IF(AO4&gt;=65,$F$90,0))&lt;=$H$88+$J$88,$I$89,IF((AN20-IF(AO4&gt;=65,$F$90,0))&lt;=$L$88+$N$88,$M$89,1))),1)))</f>
        <v>1</v>
      </c>
      <c r="AP25" s="158" t="n">
        <f aca="false">IF(AND(AP3=0,AP4=0),1,IF(AND(AP3&lt;=75,AP3&lt;&gt;0),IF(AND(AP4&lt;=75,AP4&lt;&gt;0),IF((AO19+AO20-IF(OR(AP3&gt;=65,AP4&gt;=65),$F$90,0))&lt;=$F$88,$G$89,IF((AO19+AO20-IF(OR(AP3&gt;=65,AP4&gt;=65),$F$90,0))&lt;=$H$88+$J$88*2,$I$89,IF((AO19+AO20-IF(OR(AP3&gt;=65,AP4&gt;=65),$F$90,0))&lt;=$L$88+$N$88*2,$M$89,1))),IF((AO19-IF(AP3&gt;=65,$F$90,0))&lt;=$F$88,$G$89,IF((AO19-IF(AP3&gt;=65,$F$90,0))&lt;=$H$88+$J$88,$I$89,IF((AO19-IF(AP3&gt;=65,$F$90,0))&lt;=$L$88+$N$88,$M$89,1)))),IF(AND(AP4&lt;=75,AP4&lt;&gt;0),IF((AO20-IF(AP4&gt;=65,$F$90,0))&lt;=$F$88,$G$89,IF((AO20-IF(AP4&gt;=65,$F$90,0))&lt;=$H$88+$J$88,$I$89,IF((AO20-IF(AP4&gt;=65,$F$90,0))&lt;=$L$88+$N$88,$M$89,1))),1)))</f>
        <v>1</v>
      </c>
      <c r="AQ25" s="158" t="n">
        <f aca="false">IF(AND(AQ3=0,AQ4=0),1,IF(AND(AQ3&lt;=75,AQ3&lt;&gt;0),IF(AND(AQ4&lt;=75,AQ4&lt;&gt;0),IF((AP19+AP20-IF(OR(AQ3&gt;=65,AQ4&gt;=65),$F$90,0))&lt;=$F$88,$G$89,IF((AP19+AP20-IF(OR(AQ3&gt;=65,AQ4&gt;=65),$F$90,0))&lt;=$H$88+$J$88*2,$I$89,IF((AP19+AP20-IF(OR(AQ3&gt;=65,AQ4&gt;=65),$F$90,0))&lt;=$L$88+$N$88*2,$M$89,1))),IF((AP19-IF(AQ3&gt;=65,$F$90,0))&lt;=$F$88,$G$89,IF((AP19-IF(AQ3&gt;=65,$F$90,0))&lt;=$H$88+$J$88,$I$89,IF((AP19-IF(AQ3&gt;=65,$F$90,0))&lt;=$L$88+$N$88,$M$89,1)))),IF(AND(AQ4&lt;=75,AQ4&lt;&gt;0),IF((AP20-IF(AQ4&gt;=65,$F$90,0))&lt;=$F$88,$G$89,IF((AP20-IF(AQ4&gt;=65,$F$90,0))&lt;=$H$88+$J$88,$I$89,IF((AP20-IF(AQ4&gt;=65,$F$90,0))&lt;=$L$88+$N$88,$M$89,1))),1)))</f>
        <v>1</v>
      </c>
      <c r="AR25" s="158" t="n">
        <f aca="false">IF(AND(AR3=0,AR4=0),1,IF(AND(AR3&lt;=75,AR3&lt;&gt;0),IF(AND(AR4&lt;=75,AR4&lt;&gt;0),IF((AQ19+AQ20-IF(OR(AR3&gt;=65,AR4&gt;=65),$F$90,0))&lt;=$F$88,$G$89,IF((AQ19+AQ20-IF(OR(AR3&gt;=65,AR4&gt;=65),$F$90,0))&lt;=$H$88+$J$88*2,$I$89,IF((AQ19+AQ20-IF(OR(AR3&gt;=65,AR4&gt;=65),$F$90,0))&lt;=$L$88+$N$88*2,$M$89,1))),IF((AQ19-IF(AR3&gt;=65,$F$90,0))&lt;=$F$88,$G$89,IF((AQ19-IF(AR3&gt;=65,$F$90,0))&lt;=$H$88+$J$88,$I$89,IF((AQ19-IF(AR3&gt;=65,$F$90,0))&lt;=$L$88+$N$88,$M$89,1)))),IF(AND(AR4&lt;=75,AR4&lt;&gt;0),IF((AQ20-IF(AR4&gt;=65,$F$90,0))&lt;=$F$88,$G$89,IF((AQ20-IF(AR4&gt;=65,$F$90,0))&lt;=$H$88+$J$88,$I$89,IF((AQ20-IF(AR4&gt;=65,$F$90,0))&lt;=$L$88+$N$88,$M$89,1))),1)))</f>
        <v>1</v>
      </c>
      <c r="AS25" s="158" t="n">
        <f aca="false">IF(AND(AS3=0,AS4=0),1,IF(AND(AS3&lt;=75,AS3&lt;&gt;0),IF(AND(AS4&lt;=75,AS4&lt;&gt;0),IF((AR19+AR20-IF(OR(AS3&gt;=65,AS4&gt;=65),$F$90,0))&lt;=$F$88,$G$89,IF((AR19+AR20-IF(OR(AS3&gt;=65,AS4&gt;=65),$F$90,0))&lt;=$H$88+$J$88*2,$I$89,IF((AR19+AR20-IF(OR(AS3&gt;=65,AS4&gt;=65),$F$90,0))&lt;=$L$88+$N$88*2,$M$89,1))),IF((AR19-IF(AS3&gt;=65,$F$90,0))&lt;=$F$88,$G$89,IF((AR19-IF(AS3&gt;=65,$F$90,0))&lt;=$H$88+$J$88,$I$89,IF((AR19-IF(AS3&gt;=65,$F$90,0))&lt;=$L$88+$N$88,$M$89,1)))),IF(AND(AS4&lt;=75,AS4&lt;&gt;0),IF((AR20-IF(AS4&gt;=65,$F$90,0))&lt;=$F$88,$G$89,IF((AR20-IF(AS4&gt;=65,$F$90,0))&lt;=$H$88+$J$88,$I$89,IF((AR20-IF(AS4&gt;=65,$F$90,0))&lt;=$L$88+$N$88,$M$89,1))),1)))</f>
        <v>1</v>
      </c>
    </row>
    <row r="26" s="2" customFormat="true" ht="17" hidden="false" customHeight="true" outlineLevel="0" collapsed="false">
      <c r="A26" s="160" t="s">
        <v>231</v>
      </c>
      <c r="B26" s="39" t="s">
        <v>232</v>
      </c>
      <c r="C26" s="39"/>
      <c r="D26" s="39"/>
      <c r="E26" s="39" t="n">
        <f aca="false">ROUNDDOWN(IF(AND(E3&lt;=74,E4&lt;=74),(D21+D22)*$G$63,IF(OR(E3&gt;=76,E3=0),IF(E4=0,0,D22*$G$63*IF(E4=75,(12-$D$59)/12,1)),D21*$G$63*IF(E3=75,(12-$D$58)/12,1))),-1)</f>
        <v>0</v>
      </c>
      <c r="F26" s="39" t="n">
        <f aca="false">ROUNDDOWN(IF(AND(F3&lt;=74,F4&lt;=74),(E21+E22)*$G$63,IF(OR(F3&gt;=76,F3=0),IF(F4=0,0,E22*$G$63*IF(F4=75,(12-$D$59)/12,1)),E21*$G$63*IF(F3=75,(12-$D$58)/12,1))),-1)</f>
        <v>0</v>
      </c>
      <c r="G26" s="39" t="n">
        <f aca="false">ROUNDDOWN(IF(AND(G3&lt;=74,G4&lt;=74),(F21+F22)*$G$63,IF(OR(G3&gt;=76,G3=0),IF(G4=0,0,F22*$G$63*IF(G4=75,(12-$D$59)/12,1)),F21*$G$63*IF(G3=75,(12-$D$58)/12,1))),-1)</f>
        <v>0</v>
      </c>
      <c r="H26" s="39" t="n">
        <f aca="false">ROUNDDOWN(IF(AND(H3&lt;=74,H4&lt;=74),(G21+G22)*$G$63,IF(OR(H3&gt;=76,H3=0),IF(H4=0,0,G22*$G$63*IF(H4=75,(12-$D$59)/12,1)),G21*$G$63*IF(H3=75,(12-$D$58)/12,1))),-1)</f>
        <v>0</v>
      </c>
      <c r="I26" s="39" t="n">
        <f aca="false">ROUNDDOWN(IF(AND(I3&lt;=74,I4&lt;=74),(H21+H22)*$G$63,IF(OR(I3&gt;=76,I3=0),IF(I4=0,0,H22*$G$63*IF(I4=75,(12-$D$59)/12,1)),H21*$G$63*IF(I3=75,(12-$D$58)/12,1))),-1)</f>
        <v>0</v>
      </c>
      <c r="J26" s="39" t="n">
        <f aca="false">ROUNDDOWN(IF(AND(J3&lt;=74,J4&lt;=74),(I21+I22)*$G$63,IF(OR(J3&gt;=76,J3=0),IF(J4=0,0,I22*$G$63*IF(J4=75,(12-$D$59)/12,1)),I21*$G$63*IF(J3=75,(12-$D$58)/12,1))),-1)</f>
        <v>0</v>
      </c>
      <c r="K26" s="39" t="n">
        <f aca="false">ROUNDDOWN(IF(AND(K3&lt;=74,K4&lt;=74),(J21+J22)*$G$63,IF(OR(K3&gt;=76,K3=0),IF(K4=0,0,J22*$G$63*IF(K4=75,(12-$D$59)/12,1)),J21*$G$63*IF(K3=75,(12-$D$58)/12,1))),-1)</f>
        <v>0</v>
      </c>
      <c r="L26" s="39" t="n">
        <f aca="false">ROUNDDOWN(IF(AND(L3&lt;=74,L4&lt;=74),(K21+K22)*$G$63,IF(OR(L3&gt;=76,L3=0),IF(L4=0,0,K22*$G$63*IF(L4=75,(12-$D$59)/12,1)),K21*$G$63*IF(L3=75,(12-$D$58)/12,1))),-1)</f>
        <v>0</v>
      </c>
      <c r="M26" s="39" t="n">
        <f aca="false">ROUNDDOWN(IF(AND(M3&lt;=74,M4&lt;=74),(L21+L22)*$G$63,IF(OR(M3&gt;=76,M3=0),IF(M4=0,0,L22*$G$63*IF(M4=75,(12-$D$59)/12,1)),L21*$G$63*IF(M3=75,(12-$D$58)/12,1))),-1)</f>
        <v>0</v>
      </c>
      <c r="N26" s="39" t="n">
        <f aca="false">ROUNDDOWN(IF(AND(N3&lt;=74,N4&lt;=74),(M21+M22)*$G$63,IF(OR(N3&gt;=76,N3=0),IF(N4=0,0,M22*$G$63*IF(N4=75,(12-$D$59)/12,1)),M21*$G$63*IF(N3=75,(12-$D$58)/12,1))),-1)</f>
        <v>0</v>
      </c>
      <c r="O26" s="39" t="n">
        <f aca="false">ROUNDDOWN(IF(AND(O3&lt;=74,O4&lt;=74),(N21+N22)*$G$63,IF(OR(O3&gt;=76,O3=0),IF(O4=0,0,N22*$G$63*IF(O4=75,(12-$D$59)/12,1)),N21*$G$63*IF(O3=75,(12-$D$58)/12,1))),-1)</f>
        <v>0</v>
      </c>
      <c r="P26" s="39" t="n">
        <f aca="false">ROUNDDOWN(IF(AND(P3&lt;=74,P4&lt;=74),(O21+O22)*$G$63,IF(OR(P3&gt;=76,P3=0),IF(P4=0,0,O22*$G$63*IF(P4=75,(12-$D$59)/12,1)),O21*$G$63*IF(P3=75,(12-$D$58)/12,1))),-1)</f>
        <v>0</v>
      </c>
      <c r="Q26" s="39" t="n">
        <f aca="false">ROUNDDOWN(IF(AND(Q3&lt;=74,Q4&lt;=74),(P21+P22)*$G$63,IF(OR(Q3&gt;=76,Q3=0),IF(Q4=0,0,P22*$G$63*IF(Q4=75,(12-$D$59)/12,1)),P21*$G$63*IF(Q3=75,(12-$D$58)/12,1))),-1)</f>
        <v>0</v>
      </c>
      <c r="R26" s="39" t="n">
        <f aca="false">ROUNDDOWN(IF(AND(R3&lt;=74,R4&lt;=74),(Q21+Q22)*$G$63,IF(OR(R3&gt;=76,R3=0),IF(R4=0,0,Q22*$G$63*IF(R4=75,(12-$D$59)/12,1)),Q21*$G$63*IF(R3=75,(12-$D$58)/12,1))),-1)</f>
        <v>0</v>
      </c>
      <c r="S26" s="39" t="n">
        <f aca="false">ROUNDDOWN(IF(AND(S3&lt;=74,S4&lt;=74),(R21+R22)*$G$63,IF(OR(S3&gt;=76,S3=0),IF(S4=0,0,R22*$G$63*IF(S4=75,(12-$D$59)/12,1)),R21*$G$63*IF(S3=75,(12-$D$58)/12,1))),-1)</f>
        <v>0</v>
      </c>
      <c r="T26" s="39" t="n">
        <f aca="false">ROUNDDOWN(IF(AND(T3&lt;=74,T4&lt;=74),(S21+S22)*$G$63,IF(OR(T3&gt;=76,T3=0),IF(T4=0,0,S22*$G$63*IF(T4=75,(12-$D$59)/12,1)),S21*$G$63*IF(T3=75,(12-$D$58)/12,1))),-1)</f>
        <v>0</v>
      </c>
      <c r="U26" s="39" t="n">
        <f aca="false">ROUNDDOWN(IF(AND(U3&lt;=74,U4&lt;=74),(T21+T22)*$G$63,IF(OR(U3&gt;=76,U3=0),IF(U4=0,0,T22*$G$63*IF(U4=75,(12-$D$59)/12,1)),T21*$G$63*IF(U3=75,(12-$D$58)/12,1))),-1)</f>
        <v>0</v>
      </c>
      <c r="V26" s="39" t="n">
        <f aca="false">ROUNDDOWN(IF(AND(V3&lt;=74,V4&lt;=74),(U21+U22)*$G$63,IF(OR(V3&gt;=76,V3=0),IF(V4=0,0,U22*$G$63*IF(V4=75,(12-$D$59)/12,1)),U21*$G$63*IF(V3=75,(12-$D$58)/12,1))),-1)</f>
        <v>0</v>
      </c>
      <c r="W26" s="39" t="n">
        <f aca="false">ROUNDDOWN(IF(AND(W3&lt;=74,W4&lt;=74),(V21+V22)*$G$63,IF(OR(W3&gt;=76,W3=0),IF(W4=0,0,V22*$G$63*IF(W4=75,(12-$D$59)/12,1)),V21*$G$63*IF(W3=75,(12-$D$58)/12,1))),-1)</f>
        <v>0</v>
      </c>
      <c r="X26" s="39" t="n">
        <f aca="false">ROUNDDOWN(IF(AND(X3&lt;=74,X4&lt;=74),(W21+W22)*$G$63,IF(OR(X3&gt;=76,X3=0),IF(X4=0,0,W22*$G$63*IF(X4=75,(12-$D$59)/12,1)),W21*$G$63*IF(X3=75,(12-$D$58)/12,1))),-1)</f>
        <v>0</v>
      </c>
      <c r="Y26" s="39" t="n">
        <f aca="false">ROUNDDOWN(IF(AND(Y3&lt;=74,Y4&lt;=74),(X21+X22)*$G$63,IF(OR(Y3&gt;=76,Y3=0),IF(Y4=0,0,X22*$G$63*IF(Y4=75,(12-$D$59)/12,1)),X21*$G$63*IF(Y3=75,(12-$D$58)/12,1))),-1)</f>
        <v>0</v>
      </c>
      <c r="Z26" s="39" t="n">
        <f aca="false">ROUNDDOWN(IF(AND(Z3&lt;=74,Z4&lt;=74),(Y21+Y22)*$G$63,IF(OR(Z3&gt;=76,Z3=0),IF(Z4=0,0,Y22*$G$63*IF(Z4=75,(12-$D$59)/12,1)),Y21*$G$63*IF(Z3=75,(12-$D$58)/12,1))),-1)</f>
        <v>0</v>
      </c>
      <c r="AA26" s="39" t="n">
        <f aca="false">ROUNDDOWN(IF(AND(AA3&lt;=74,AA4&lt;=74),(Z21+Z22)*$G$63,IF(OR(AA3&gt;=76,AA3=0),IF(AA4=0,0,Z22*$G$63*IF(AA4=75,(12-$D$59)/12,1)),Z21*$G$63*IF(AA3=75,(12-$D$58)/12,1))),-1)</f>
        <v>0</v>
      </c>
      <c r="AB26" s="39" t="n">
        <f aca="false">ROUNDDOWN(IF(AND(AB3&lt;=74,AB4&lt;=74),(AA21+AA22)*$G$63,IF(OR(AB3&gt;=76,AB3=0),IF(AB4=0,0,AA22*$G$63*IF(AB4=75,(12-$D$59)/12,1)),AA21*$G$63*IF(AB3=75,(12-$D$58)/12,1))),-1)</f>
        <v>0</v>
      </c>
      <c r="AC26" s="39" t="n">
        <f aca="false">ROUNDDOWN(IF(AND(AC3&lt;=74,AC4&lt;=74),(AB21+AB22)*$G$63,IF(OR(AC3&gt;=76,AC3=0),IF(AC4=0,0,AB22*$G$63*IF(AC4=75,(12-$D$59)/12,1)),AB21*$G$63*IF(AC3=75,(12-$D$58)/12,1))),-1)</f>
        <v>0</v>
      </c>
      <c r="AD26" s="39" t="n">
        <f aca="false">ROUNDDOWN(IF(AND(AD3&lt;=74,AD4&lt;=74),(AC21+AC22)*$G$63,IF(OR(AD3&gt;=76,AD3=0),IF(AD4=0,0,AC22*$G$63*IF(AD4=75,(12-$D$59)/12,1)),AC21*$G$63*IF(AD3=75,(12-$D$58)/12,1))),-1)</f>
        <v>0</v>
      </c>
      <c r="AE26" s="39" t="n">
        <f aca="false">ROUNDDOWN(IF(AND(AE3&lt;=74,AE4&lt;=74),(AD21+AD22)*$G$63,IF(OR(AE3&gt;=76,AE3=0),IF(AE4=0,0,AD22*$G$63*IF(AE4=75,(12-$D$59)/12,1)),AD21*$G$63*IF(AE3=75,(12-$D$58)/12,1))),-1)</f>
        <v>0</v>
      </c>
      <c r="AF26" s="39" t="n">
        <f aca="false">ROUNDDOWN(IF(AND(AF3&lt;=74,AF4&lt;=74),(AE21+AE22)*$G$63,IF(OR(AF3&gt;=76,AF3=0),IF(AF4=0,0,AE22*$G$63*IF(AF4=75,(12-$D$59)/12,1)),AE21*$G$63*IF(AF3=75,(12-$D$58)/12,1))),-1)</f>
        <v>0</v>
      </c>
      <c r="AG26" s="39" t="n">
        <f aca="false">ROUNDDOWN(IF(AND(AG3&lt;=74,AG4&lt;=74),(AF21+AF22)*$G$63,IF(OR(AG3&gt;=76,AG3=0),IF(AG4=0,0,AF22*$G$63*IF(AG4=75,(12-$D$59)/12,1)),AF21*$G$63*IF(AG3=75,(12-$D$58)/12,1))),-1)</f>
        <v>0</v>
      </c>
      <c r="AH26" s="39" t="n">
        <f aca="false">ROUNDDOWN(IF(AND(AH3&lt;=74,AH4&lt;=74),(AG21+AG22)*$G$63,IF(OR(AH3&gt;=76,AH3=0),IF(AH4=0,0,AG22*$G$63*IF(AH4=75,(12-$D$59)/12,1)),AG21*$G$63*IF(AH3=75,(12-$D$58)/12,1))),-1)</f>
        <v>0</v>
      </c>
      <c r="AI26" s="39" t="n">
        <f aca="false">ROUNDDOWN(IF(AND(AI3&lt;=74,AI4&lt;=74),(AH21+AH22)*$G$63,IF(OR(AI3&gt;=76,AI3=0),IF(AI4=0,0,AH22*$G$63*IF(AI4=75,(12-$D$59)/12,1)),AH21*$G$63*IF(AI3=75,(12-$D$58)/12,1))),-1)</f>
        <v>0</v>
      </c>
      <c r="AJ26" s="39" t="n">
        <f aca="false">ROUNDDOWN(IF(AND(AJ3&lt;=74,AJ4&lt;=74),(AI21+AI22)*$G$63,IF(OR(AJ3&gt;=76,AJ3=0),IF(AJ4=0,0,AI22*$G$63*IF(AJ4=75,(12-$D$59)/12,1)),AI21*$G$63*IF(AJ3=75,(12-$D$58)/12,1))),-1)</f>
        <v>0</v>
      </c>
      <c r="AK26" s="39" t="n">
        <f aca="false">ROUNDDOWN(IF(AND(AK3&lt;=74,AK4&lt;=74),(AJ21+AJ22)*$G$63,IF(OR(AK3&gt;=76,AK3=0),IF(AK4=0,0,AJ22*$G$63*IF(AK4=75,(12-$D$59)/12,1)),AJ21*$G$63*IF(AK3=75,(12-$D$58)/12,1))),-1)</f>
        <v>0</v>
      </c>
      <c r="AL26" s="39" t="n">
        <f aca="false">ROUNDDOWN(IF(AND(AL3&lt;=74,AL4&lt;=74),(AK21+AK22)*$G$63,IF(OR(AL3&gt;=76,AL3=0),IF(AL4=0,0,AK22*$G$63*IF(AL4=75,(12-$D$59)/12,1)),AK21*$G$63*IF(AL3=75,(12-$D$58)/12,1))),-1)</f>
        <v>0</v>
      </c>
      <c r="AM26" s="39" t="n">
        <f aca="false">ROUNDDOWN(IF(AND(AM3&lt;=74,AM4&lt;=74),(AL21+AL22)*$G$63,IF(OR(AM3&gt;=76,AM3=0),IF(AM4=0,0,AL22*$G$63*IF(AM4=75,(12-$D$59)/12,1)),AL21*$G$63*IF(AM3=75,(12-$D$58)/12,1))),-1)</f>
        <v>0</v>
      </c>
      <c r="AN26" s="39" t="n">
        <f aca="false">ROUNDDOWN(IF(AND(AN3&lt;=74,AN4&lt;=74),(AM21+AM22)*$G$63,IF(OR(AN3&gt;=76,AN3=0),IF(AN4=0,0,AM22*$G$63*IF(AN4=75,(12-$D$59)/12,1)),AM21*$G$63*IF(AN3=75,(12-$D$58)/12,1))),-1)</f>
        <v>0</v>
      </c>
      <c r="AO26" s="39" t="n">
        <f aca="false">ROUNDDOWN(IF(AND(AO3&lt;=74,AO4&lt;=74),(AN21+AN22)*$G$63,IF(OR(AO3&gt;=76,AO3=0),IF(AO4=0,0,AN22*$G$63*IF(AO4=75,(12-$D$59)/12,1)),AN21*$G$63*IF(AO3=75,(12-$D$58)/12,1))),-1)</f>
        <v>0</v>
      </c>
      <c r="AP26" s="39" t="n">
        <f aca="false">ROUNDDOWN(IF(AND(AP3&lt;=74,AP4&lt;=74),(AO21+AO22)*$G$63,IF(OR(AP3&gt;=76,AP3=0),IF(AP4=0,0,AO22*$G$63*IF(AP4=75,(12-$D$59)/12,1)),AO21*$G$63*IF(AP3=75,(12-$D$58)/12,1))),-1)</f>
        <v>0</v>
      </c>
      <c r="AQ26" s="39" t="n">
        <f aca="false">ROUNDDOWN(IF(AND(AQ3&lt;=74,AQ4&lt;=74),(AP21+AP22)*$G$63,IF(OR(AQ3&gt;=76,AQ3=0),IF(AQ4=0,0,AP22*$G$63*IF(AQ4=75,(12-$D$59)/12,1)),AP21*$G$63*IF(AQ3=75,(12-$D$58)/12,1))),-1)</f>
        <v>0</v>
      </c>
      <c r="AR26" s="39" t="n">
        <f aca="false">ROUNDDOWN(IF(AND(AR3&lt;=74,AR4&lt;=74),(AQ21+AQ22)*$G$63,IF(OR(AR3&gt;=76,AR3=0),IF(AR4=0,0,AQ22*$G$63*IF(AR4=75,(12-$D$59)/12,1)),AQ21*$G$63*IF(AR3=75,(12-$D$58)/12,1))),-1)</f>
        <v>0</v>
      </c>
      <c r="AS26" s="39" t="n">
        <f aca="false">ROUNDDOWN(IF(AND(AS3&lt;=74,AS4&lt;=74),(AR21+AR22)*$G$63,IF(OR(AS3&gt;=76,AS3=0),IF(AS4=0,0,AR22*$G$63*IF(AS4=75,(12-$D$59)/12,1)),AR21*$G$63*IF(AS3=75,(12-$D$58)/12,1))),-1)</f>
        <v>0</v>
      </c>
    </row>
    <row r="27" s="2" customFormat="true" ht="17" hidden="false" customHeight="false" outlineLevel="0" collapsed="false">
      <c r="A27" s="160"/>
      <c r="B27" s="39" t="s">
        <v>233</v>
      </c>
      <c r="C27" s="39"/>
      <c r="D27" s="39"/>
      <c r="E27" s="39" t="n">
        <f aca="false">IF(OR(AND(E3&lt;=74,E3&lt;&gt;0),AND(E4&lt;=74,E4&lt;&gt;0)),$L$63*E25,IF(E3=75,$L$63*E25*(12-$D$58)/12,IF(E4=75,$L$63*E25*(12-$D$59)/12,0)))</f>
        <v>0</v>
      </c>
      <c r="F27" s="39" t="n">
        <f aca="false">IF(OR(AND(F3&lt;=74,F3&lt;&gt;0),AND(F4&lt;=74,F4&lt;&gt;0)),$L$63*F25,IF(F3=75,$L$63*F25*(12-$D$58)/12,IF(F4=75,$L$63*F25*(12-$D$59)/12,0)))</f>
        <v>0</v>
      </c>
      <c r="G27" s="39" t="n">
        <f aca="false">IF(OR(AND(G3&lt;=74,G3&lt;&gt;0),AND(G4&lt;=74,G4&lt;&gt;0)),$L$63*G25,IF(G3=75,$L$63*G25*(12-$D$58)/12,IF(G4=75,$L$63*G25*(12-$D$59)/12,0)))</f>
        <v>0</v>
      </c>
      <c r="H27" s="39" t="n">
        <f aca="false">IF(OR(AND(H3&lt;=74,H3&lt;&gt;0),AND(H4&lt;=74,H4&lt;&gt;0)),$L$63*H25,IF(H3=75,$L$63*H25*(12-$D$58)/12,IF(H4=75,$L$63*H25*(12-$D$59)/12,0)))</f>
        <v>0</v>
      </c>
      <c r="I27" s="39" t="n">
        <f aca="false">IF(OR(AND(I3&lt;=74,I3&lt;&gt;0),AND(I4&lt;=74,I4&lt;&gt;0)),$L$63*I25,IF(I3=75,$L$63*I25*(12-$D$58)/12,IF(I4=75,$L$63*I25*(12-$D$59)/12,0)))</f>
        <v>0</v>
      </c>
      <c r="J27" s="39" t="n">
        <f aca="false">IF(OR(AND(J3&lt;=74,J3&lt;&gt;0),AND(J4&lt;=74,J4&lt;&gt;0)),$L$63*J25,IF(J3=75,$L$63*J25*(12-$D$58)/12,IF(J4=75,$L$63*J25*(12-$D$59)/12,0)))</f>
        <v>0</v>
      </c>
      <c r="K27" s="39" t="n">
        <f aca="false">IF(OR(AND(K3&lt;=74,K3&lt;&gt;0),AND(K4&lt;=74,K4&lt;&gt;0)),$L$63*K25,IF(K3=75,$L$63*K25*(12-$D$58)/12,IF(K4=75,$L$63*K25*(12-$D$59)/12,0)))</f>
        <v>0</v>
      </c>
      <c r="L27" s="39" t="n">
        <f aca="false">IF(OR(AND(L3&lt;=74,L3&lt;&gt;0),AND(L4&lt;=74,L4&lt;&gt;0)),$L$63*L25,IF(L3=75,$L$63*L25*(12-$D$58)/12,IF(L4=75,$L$63*L25*(12-$D$59)/12,0)))</f>
        <v>0</v>
      </c>
      <c r="M27" s="39" t="n">
        <f aca="false">IF(OR(AND(M3&lt;=74,M3&lt;&gt;0),AND(M4&lt;=74,M4&lt;&gt;0)),$L$63*M25,IF(M3=75,$L$63*M25*(12-$D$58)/12,IF(M4=75,$L$63*M25*(12-$D$59)/12,0)))</f>
        <v>0</v>
      </c>
      <c r="N27" s="39" t="n">
        <f aca="false">IF(OR(AND(N3&lt;=74,N3&lt;&gt;0),AND(N4&lt;=74,N4&lt;&gt;0)),$L$63*N25,IF(N3=75,$L$63*N25*(12-$D$58)/12,IF(N4=75,$L$63*N25*(12-$D$59)/12,0)))</f>
        <v>0</v>
      </c>
      <c r="O27" s="39" t="n">
        <f aca="false">IF(OR(AND(O3&lt;=74,O3&lt;&gt;0),AND(O4&lt;=74,O4&lt;&gt;0)),$L$63*O25,IF(O3=75,$L$63*O25*(12-$D$58)/12,IF(O4=75,$L$63*O25*(12-$D$59)/12,0)))</f>
        <v>0</v>
      </c>
      <c r="P27" s="39" t="n">
        <f aca="false">IF(OR(AND(P3&lt;=74,P3&lt;&gt;0),AND(P4&lt;=74,P4&lt;&gt;0)),$L$63*P25,IF(P3=75,$L$63*P25*(12-$D$58)/12,IF(P4=75,$L$63*P25*(12-$D$59)/12,0)))</f>
        <v>0</v>
      </c>
      <c r="Q27" s="39" t="n">
        <f aca="false">IF(OR(AND(Q3&lt;=74,Q3&lt;&gt;0),AND(Q4&lt;=74,Q4&lt;&gt;0)),$L$63*Q25,IF(Q3=75,$L$63*Q25*(12-$D$58)/12,IF(Q4=75,$L$63*Q25*(12-$D$59)/12,0)))</f>
        <v>0</v>
      </c>
      <c r="R27" s="39" t="n">
        <f aca="false">IF(OR(AND(R3&lt;=74,R3&lt;&gt;0),AND(R4&lt;=74,R4&lt;&gt;0)),$L$63*R25,IF(R3=75,$L$63*R25*(12-$D$58)/12,IF(R4=75,$L$63*R25*(12-$D$59)/12,0)))</f>
        <v>0</v>
      </c>
      <c r="S27" s="39" t="n">
        <f aca="false">IF(OR(AND(S3&lt;=74,S3&lt;&gt;0),AND(S4&lt;=74,S4&lt;&gt;0)),$L$63*S25,IF(S3=75,$L$63*S25*(12-$D$58)/12,IF(S4=75,$L$63*S25*(12-$D$59)/12,0)))</f>
        <v>0</v>
      </c>
      <c r="T27" s="39" t="n">
        <f aca="false">IF(OR(AND(T3&lt;=74,T3&lt;&gt;0),AND(T4&lt;=74,T4&lt;&gt;0)),$L$63*T25,IF(T3=75,$L$63*T25*(12-$D$58)/12,IF(T4=75,$L$63*T25*(12-$D$59)/12,0)))</f>
        <v>0</v>
      </c>
      <c r="U27" s="39" t="n">
        <f aca="false">IF(OR(AND(U3&lt;=74,U3&lt;&gt;0),AND(U4&lt;=74,U4&lt;&gt;0)),$L$63*U25,IF(U3=75,$L$63*U25*(12-$D$58)/12,IF(U4=75,$L$63*U25*(12-$D$59)/12,0)))</f>
        <v>0</v>
      </c>
      <c r="V27" s="39" t="n">
        <f aca="false">IF(OR(AND(V3&lt;=74,V3&lt;&gt;0),AND(V4&lt;=74,V4&lt;&gt;0)),$L$63*V25,IF(V3=75,$L$63*V25*(12-$D$58)/12,IF(V4=75,$L$63*V25*(12-$D$59)/12,0)))</f>
        <v>0</v>
      </c>
      <c r="W27" s="39" t="n">
        <f aca="false">IF(OR(AND(W3&lt;=74,W3&lt;&gt;0),AND(W4&lt;=74,W4&lt;&gt;0)),$L$63*W25,IF(W3=75,$L$63*W25*(12-$D$58)/12,IF(W4=75,$L$63*W25*(12-$D$59)/12,0)))</f>
        <v>0</v>
      </c>
      <c r="X27" s="39" t="n">
        <f aca="false">IF(OR(AND(X3&lt;=74,X3&lt;&gt;0),AND(X4&lt;=74,X4&lt;&gt;0)),$L$63*X25,IF(X3=75,$L$63*X25*(12-$D$58)/12,IF(X4=75,$L$63*X25*(12-$D$59)/12,0)))</f>
        <v>0</v>
      </c>
      <c r="Y27" s="39" t="n">
        <f aca="false">IF(OR(AND(Y3&lt;=74,Y3&lt;&gt;0),AND(Y4&lt;=74,Y4&lt;&gt;0)),$L$63*Y25,IF(Y3=75,$L$63*Y25*(12-$D$58)/12,IF(Y4=75,$L$63*Y25*(12-$D$59)/12,0)))</f>
        <v>0</v>
      </c>
      <c r="Z27" s="39" t="n">
        <f aca="false">IF(OR(AND(Z3&lt;=74,Z3&lt;&gt;0),AND(Z4&lt;=74,Z4&lt;&gt;0)),$L$63*Z25,IF(Z3=75,$L$63*Z25*(12-$D$58)/12,IF(Z4=75,$L$63*Z25*(12-$D$59)/12,0)))</f>
        <v>0</v>
      </c>
      <c r="AA27" s="39" t="n">
        <f aca="false">IF(OR(AND(AA3&lt;=74,AA3&lt;&gt;0),AND(AA4&lt;=74,AA4&lt;&gt;0)),$L$63*AA25,IF(AA3=75,$L$63*AA25*(12-$D$58)/12,IF(AA4=75,$L$63*AA25*(12-$D$59)/12,0)))</f>
        <v>0</v>
      </c>
      <c r="AB27" s="39" t="n">
        <f aca="false">IF(OR(AND(AB3&lt;=74,AB3&lt;&gt;0),AND(AB4&lt;=74,AB4&lt;&gt;0)),$L$63*AB25,IF(AB3=75,$L$63*AB25*(12-$D$58)/12,IF(AB4=75,$L$63*AB25*(12-$D$59)/12,0)))</f>
        <v>0</v>
      </c>
      <c r="AC27" s="39" t="n">
        <f aca="false">IF(OR(AND(AC3&lt;=74,AC3&lt;&gt;0),AND(AC4&lt;=74,AC4&lt;&gt;0)),$L$63*AC25,IF(AC3=75,$L$63*AC25*(12-$D$58)/12,IF(AC4=75,$L$63*AC25*(12-$D$59)/12,0)))</f>
        <v>0</v>
      </c>
      <c r="AD27" s="39" t="n">
        <f aca="false">IF(OR(AND(AD3&lt;=74,AD3&lt;&gt;0),AND(AD4&lt;=74,AD4&lt;&gt;0)),$L$63*AD25,IF(AD3=75,$L$63*AD25*(12-$D$58)/12,IF(AD4=75,$L$63*AD25*(12-$D$59)/12,0)))</f>
        <v>0</v>
      </c>
      <c r="AE27" s="39" t="n">
        <f aca="false">IF(OR(AND(AE3&lt;=74,AE3&lt;&gt;0),AND(AE4&lt;=74,AE4&lt;&gt;0)),$L$63*AE25,IF(AE3=75,$L$63*AE25*(12-$D$58)/12,IF(AE4=75,$L$63*AE25*(12-$D$59)/12,0)))</f>
        <v>0</v>
      </c>
      <c r="AF27" s="39" t="n">
        <f aca="false">IF(OR(AND(AF3&lt;=74,AF3&lt;&gt;0),AND(AF4&lt;=74,AF4&lt;&gt;0)),$L$63*AF25,IF(AF3=75,$L$63*AF25*(12-$D$58)/12,IF(AF4=75,$L$63*AF25*(12-$D$59)/12,0)))</f>
        <v>0</v>
      </c>
      <c r="AG27" s="39" t="n">
        <f aca="false">IF(OR(AND(AG3&lt;=74,AG3&lt;&gt;0),AND(AG4&lt;=74,AG4&lt;&gt;0)),$L$63*AG25,IF(AG3=75,$L$63*AG25*(12-$D$58)/12,IF(AG4=75,$L$63*AG25*(12-$D$59)/12,0)))</f>
        <v>0</v>
      </c>
      <c r="AH27" s="39" t="n">
        <f aca="false">IF(OR(AND(AH3&lt;=74,AH3&lt;&gt;0),AND(AH4&lt;=74,AH4&lt;&gt;0)),$L$63*AH25,IF(AH3=75,$L$63*AH25*(12-$D$58)/12,IF(AH4=75,$L$63*AH25*(12-$D$59)/12,0)))</f>
        <v>0</v>
      </c>
      <c r="AI27" s="39" t="n">
        <f aca="false">IF(OR(AND(AI3&lt;=74,AI3&lt;&gt;0),AND(AI4&lt;=74,AI4&lt;&gt;0)),$L$63*AI25,IF(AI3=75,$L$63*AI25*(12-$D$58)/12,IF(AI4=75,$L$63*AI25*(12-$D$59)/12,0)))</f>
        <v>0</v>
      </c>
      <c r="AJ27" s="39" t="n">
        <f aca="false">IF(OR(AND(AJ3&lt;=74,AJ3&lt;&gt;0),AND(AJ4&lt;=74,AJ4&lt;&gt;0)),$L$63*AJ25,IF(AJ3=75,$L$63*AJ25*(12-$D$58)/12,IF(AJ4=75,$L$63*AJ25*(12-$D$59)/12,0)))</f>
        <v>0</v>
      </c>
      <c r="AK27" s="39" t="n">
        <f aca="false">IF(OR(AND(AK3&lt;=74,AK3&lt;&gt;0),AND(AK4&lt;=74,AK4&lt;&gt;0)),$L$63*AK25,IF(AK3=75,$L$63*AK25*(12-$D$58)/12,IF(AK4=75,$L$63*AK25*(12-$D$59)/12,0)))</f>
        <v>0</v>
      </c>
      <c r="AL27" s="39" t="n">
        <f aca="false">IF(OR(AND(AL3&lt;=74,AL3&lt;&gt;0),AND(AL4&lt;=74,AL4&lt;&gt;0)),$L$63*AL25,IF(AL3=75,$L$63*AL25*(12-$D$58)/12,IF(AL4=75,$L$63*AL25*(12-$D$59)/12,0)))</f>
        <v>0</v>
      </c>
      <c r="AM27" s="39" t="n">
        <f aca="false">IF(OR(AND(AM3&lt;=74,AM3&lt;&gt;0),AND(AM4&lt;=74,AM4&lt;&gt;0)),$L$63*AM25,IF(AM3=75,$L$63*AM25*(12-$D$58)/12,IF(AM4=75,$L$63*AM25*(12-$D$59)/12,0)))</f>
        <v>0</v>
      </c>
      <c r="AN27" s="39" t="n">
        <f aca="false">IF(OR(AND(AN3&lt;=74,AN3&lt;&gt;0),AND(AN4&lt;=74,AN4&lt;&gt;0)),$L$63*AN25,IF(AN3=75,$L$63*AN25*(12-$D$58)/12,IF(AN4=75,$L$63*AN25*(12-$D$59)/12,0)))</f>
        <v>0</v>
      </c>
      <c r="AO27" s="39" t="n">
        <f aca="false">IF(OR(AND(AO3&lt;=74,AO3&lt;&gt;0),AND(AO4&lt;=74,AO4&lt;&gt;0)),$L$63*AO25,IF(AO3=75,$L$63*AO25*(12-$D$58)/12,IF(AO4=75,$L$63*AO25*(12-$D$59)/12,0)))</f>
        <v>0</v>
      </c>
      <c r="AP27" s="39" t="n">
        <f aca="false">IF(OR(AND(AP3&lt;=74,AP3&lt;&gt;0),AND(AP4&lt;=74,AP4&lt;&gt;0)),$L$63*AP25,IF(AP3=75,$L$63*AP25*(12-$D$58)/12,IF(AP4=75,$L$63*AP25*(12-$D$59)/12,0)))</f>
        <v>0</v>
      </c>
      <c r="AQ27" s="39" t="n">
        <f aca="false">IF(OR(AND(AQ3&lt;=74,AQ3&lt;&gt;0),AND(AQ4&lt;=74,AQ4&lt;&gt;0)),$L$63*AQ25,IF(AQ3=75,$L$63*AQ25*(12-$D$58)/12,IF(AQ4=75,$L$63*AQ25*(12-$D$59)/12,0)))</f>
        <v>0</v>
      </c>
      <c r="AR27" s="39" t="n">
        <f aca="false">IF(OR(AND(AR3&lt;=74,AR3&lt;&gt;0),AND(AR4&lt;=74,AR4&lt;&gt;0)),$L$63*AR25,IF(AR3=75,$L$63*AR25*(12-$D$58)/12,IF(AR4=75,$L$63*AR25*(12-$D$59)/12,0)))</f>
        <v>0</v>
      </c>
      <c r="AS27" s="39" t="n">
        <f aca="false">IF(OR(AND(AS3&lt;=74,AS3&lt;&gt;0),AND(AS4&lt;=74,AS4&lt;&gt;0)),$L$63*AS25,IF(AS3=75,$L$63*AS25*(12-$D$58)/12,IF(AS4=75,$L$63*AS25*(12-$D$59)/12,0)))</f>
        <v>0</v>
      </c>
    </row>
    <row r="28" customFormat="false" ht="17" hidden="false" customHeight="true" outlineLevel="0" collapsed="false">
      <c r="A28" s="160"/>
      <c r="B28" s="161" t="s">
        <v>234</v>
      </c>
      <c r="C28" s="39"/>
      <c r="D28" s="39"/>
      <c r="E28" s="39" t="n">
        <f aca="false">ROUNDDOWN(IF(AND(E3&lt;=74,E3&lt;&gt;0),$I$63*E25,IF(E3=75,$I$63*E25*(12-$D$58)/12,0)),-1)</f>
        <v>0</v>
      </c>
      <c r="F28" s="39" t="n">
        <f aca="false">ROUNDDOWN(IF(AND(F3&lt;=74,F3&lt;&gt;0),$I$63*F25,IF(F3=75,$I$63*F25*(12-$D$58)/12,0)),-1)</f>
        <v>0</v>
      </c>
      <c r="G28" s="39" t="n">
        <f aca="false">ROUNDDOWN(IF(AND(G3&lt;=74,G3&lt;&gt;0),$I$63*G25,IF(G3=75,$I$63*G25*(12-$D$58)/12,0)),-1)</f>
        <v>0</v>
      </c>
      <c r="H28" s="39" t="n">
        <f aca="false">ROUNDDOWN(IF(AND(H3&lt;=74,H3&lt;&gt;0),$I$63*H25,IF(H3=75,$I$63*H25*(12-$D$58)/12,0)),-1)</f>
        <v>0</v>
      </c>
      <c r="I28" s="39" t="n">
        <f aca="false">ROUNDDOWN(IF(AND(I3&lt;=74,I3&lt;&gt;0),$I$63*I25,IF(I3=75,$I$63*I25*(12-$D$58)/12,0)),-1)</f>
        <v>0</v>
      </c>
      <c r="J28" s="39" t="n">
        <f aca="false">ROUNDDOWN(IF(AND(J3&lt;=74,J3&lt;&gt;0),$I$63*J25,IF(J3=75,$I$63*J25*(12-$D$58)/12,0)),-1)</f>
        <v>0</v>
      </c>
      <c r="K28" s="39" t="n">
        <f aca="false">ROUNDDOWN(IF(AND(K3&lt;=74,K3&lt;&gt;0),$I$63*K25,IF(K3=75,$I$63*K25*(12-$D$58)/12,0)),-1)</f>
        <v>0</v>
      </c>
      <c r="L28" s="39" t="n">
        <f aca="false">ROUNDDOWN(IF(AND(L3&lt;=74,L3&lt;&gt;0),$I$63*L25,IF(L3=75,$I$63*L25*(12-$D$58)/12,0)),-1)</f>
        <v>0</v>
      </c>
      <c r="M28" s="39" t="n">
        <f aca="false">ROUNDDOWN(IF(AND(M3&lt;=74,M3&lt;&gt;0),$I$63*M25,IF(M3=75,$I$63*M25*(12-$D$58)/12,0)),-1)</f>
        <v>0</v>
      </c>
      <c r="N28" s="39" t="n">
        <f aca="false">ROUNDDOWN(IF(AND(N3&lt;=74,N3&lt;&gt;0),$I$63*N25,IF(N3=75,$I$63*N25*(12-$D$58)/12,0)),-1)</f>
        <v>0</v>
      </c>
      <c r="O28" s="39" t="n">
        <f aca="false">ROUNDDOWN(IF(AND(O3&lt;=74,O3&lt;&gt;0),$I$63*O25,IF(O3=75,$I$63*O25*(12-$D$58)/12,0)),-1)</f>
        <v>0</v>
      </c>
      <c r="P28" s="39" t="n">
        <f aca="false">ROUNDDOWN(IF(AND(P3&lt;=74,P3&lt;&gt;0),$I$63*P25,IF(P3=75,$I$63*P25*(12-$D$58)/12,0)),-1)</f>
        <v>0</v>
      </c>
      <c r="Q28" s="39" t="n">
        <f aca="false">ROUNDDOWN(IF(AND(Q3&lt;=74,Q3&lt;&gt;0),$I$63*Q25,IF(Q3=75,$I$63*Q25*(12-$D$58)/12,0)),-1)</f>
        <v>0</v>
      </c>
      <c r="R28" s="39" t="n">
        <f aca="false">ROUNDDOWN(IF(AND(R3&lt;=74,R3&lt;&gt;0),$I$63*R25,IF(R3=75,$I$63*R25*(12-$D$58)/12,0)),-1)</f>
        <v>0</v>
      </c>
      <c r="S28" s="39" t="n">
        <f aca="false">ROUNDDOWN(IF(AND(S3&lt;=74,S3&lt;&gt;0),$I$63*S25,IF(S3=75,$I$63*S25*(12-$D$58)/12,0)),-1)</f>
        <v>0</v>
      </c>
      <c r="T28" s="39" t="n">
        <f aca="false">ROUNDDOWN(IF(AND(T3&lt;=74,T3&lt;&gt;0),$I$63*T25,IF(T3=75,$I$63*T25*(12-$D$58)/12,0)),-1)</f>
        <v>0</v>
      </c>
      <c r="U28" s="39" t="n">
        <f aca="false">ROUNDDOWN(IF(AND(U3&lt;=74,U3&lt;&gt;0),$I$63*U25,IF(U3=75,$I$63*U25*(12-$D$58)/12,0)),-1)</f>
        <v>0</v>
      </c>
      <c r="V28" s="39" t="n">
        <f aca="false">ROUNDDOWN(IF(AND(V3&lt;=74,V3&lt;&gt;0),$I$63*V25,IF(V3=75,$I$63*V25*(12-$D$58)/12,0)),-1)</f>
        <v>0</v>
      </c>
      <c r="W28" s="39" t="n">
        <f aca="false">ROUNDDOWN(IF(AND(W3&lt;=74,W3&lt;&gt;0),$I$63*W25,IF(W3=75,$I$63*W25*(12-$D$58)/12,0)),-1)</f>
        <v>0</v>
      </c>
      <c r="X28" s="39" t="n">
        <f aca="false">ROUNDDOWN(IF(AND(X3&lt;=74,X3&lt;&gt;0),$I$63*X25,IF(X3=75,$I$63*X25*(12-$D$58)/12,0)),-1)</f>
        <v>0</v>
      </c>
      <c r="Y28" s="39" t="n">
        <f aca="false">ROUNDDOWN(IF(AND(Y3&lt;=74,Y3&lt;&gt;0),$I$63*Y25,IF(Y3=75,$I$63*Y25*(12-$D$58)/12,0)),-1)</f>
        <v>0</v>
      </c>
      <c r="Z28" s="39" t="n">
        <f aca="false">ROUNDDOWN(IF(AND(Z3&lt;=74,Z3&lt;&gt;0),$I$63*Z25,IF(Z3=75,$I$63*Z25*(12-$D$58)/12,0)),-1)</f>
        <v>0</v>
      </c>
      <c r="AA28" s="39" t="n">
        <f aca="false">ROUNDDOWN(IF(AND(AA3&lt;=74,AA3&lt;&gt;0),$I$63*AA25,IF(AA3=75,$I$63*AA25*(12-$D$58)/12,0)),-1)</f>
        <v>0</v>
      </c>
      <c r="AB28" s="39" t="n">
        <f aca="false">ROUNDDOWN(IF(AND(AB3&lt;=74,AB3&lt;&gt;0),$I$63*AB25,IF(AB3=75,$I$63*AB25*(12-$D$58)/12,0)),-1)</f>
        <v>0</v>
      </c>
      <c r="AC28" s="39" t="n">
        <f aca="false">ROUNDDOWN(IF(AND(AC3&lt;=74,AC3&lt;&gt;0),$I$63*AC25,IF(AC3=75,$I$63*AC25*(12-$D$58)/12,0)),-1)</f>
        <v>0</v>
      </c>
      <c r="AD28" s="39" t="n">
        <f aca="false">ROUNDDOWN(IF(AND(AD3&lt;=74,AD3&lt;&gt;0),$I$63*AD25,IF(AD3=75,$I$63*AD25*(12-$D$58)/12,0)),-1)</f>
        <v>0</v>
      </c>
      <c r="AE28" s="39" t="n">
        <f aca="false">ROUNDDOWN(IF(AND(AE3&lt;=74,AE3&lt;&gt;0),$I$63*AE25,IF(AE3=75,$I$63*AE25*(12-$D$58)/12,0)),-1)</f>
        <v>0</v>
      </c>
      <c r="AF28" s="39" t="n">
        <f aca="false">ROUNDDOWN(IF(AND(AF3&lt;=74,AF3&lt;&gt;0),$I$63*AF25,IF(AF3=75,$I$63*AF25*(12-$D$58)/12,0)),-1)</f>
        <v>0</v>
      </c>
      <c r="AG28" s="39" t="n">
        <f aca="false">ROUNDDOWN(IF(AND(AG3&lt;=74,AG3&lt;&gt;0),$I$63*AG25,IF(AG3=75,$I$63*AG25*(12-$D$58)/12,0)),-1)</f>
        <v>0</v>
      </c>
      <c r="AH28" s="39" t="n">
        <f aca="false">ROUNDDOWN(IF(AND(AH3&lt;=74,AH3&lt;&gt;0),$I$63*AH25,IF(AH3=75,$I$63*AH25*(12-$D$58)/12,0)),-1)</f>
        <v>0</v>
      </c>
      <c r="AI28" s="39" t="n">
        <f aca="false">ROUNDDOWN(IF(AND(AI3&lt;=74,AI3&lt;&gt;0),$I$63*AI25,IF(AI3=75,$I$63*AI25*(12-$D$58)/12,0)),-1)</f>
        <v>0</v>
      </c>
      <c r="AJ28" s="39" t="n">
        <f aca="false">ROUNDDOWN(IF(AND(AJ3&lt;=74,AJ3&lt;&gt;0),$I$63*AJ25,IF(AJ3=75,$I$63*AJ25*(12-$D$58)/12,0)),-1)</f>
        <v>0</v>
      </c>
      <c r="AK28" s="39" t="n">
        <f aca="false">ROUNDDOWN(IF(AND(AK3&lt;=74,AK3&lt;&gt;0),$I$63*AK25,IF(AK3=75,$I$63*AK25*(12-$D$58)/12,0)),-1)</f>
        <v>0</v>
      </c>
      <c r="AL28" s="39" t="n">
        <f aca="false">ROUNDDOWN(IF(AND(AL3&lt;=74,AL3&lt;&gt;0),$I$63*AL25,IF(AL3=75,$I$63*AL25*(12-$D$58)/12,0)),-1)</f>
        <v>0</v>
      </c>
      <c r="AM28" s="39" t="n">
        <f aca="false">ROUNDDOWN(IF(AND(AM3&lt;=74,AM3&lt;&gt;0),$I$63*AM25,IF(AM3=75,$I$63*AM25*(12-$D$58)/12,0)),-1)</f>
        <v>0</v>
      </c>
      <c r="AN28" s="39" t="n">
        <f aca="false">ROUNDDOWN(IF(AND(AN3&lt;=74,AN3&lt;&gt;0),$I$63*AN25,IF(AN3=75,$I$63*AN25*(12-$D$58)/12,0)),-1)</f>
        <v>0</v>
      </c>
      <c r="AO28" s="39" t="n">
        <f aca="false">ROUNDDOWN(IF(AND(AO3&lt;=74,AO3&lt;&gt;0),$I$63*AO25,IF(AO3=75,$I$63*AO25*(12-$D$58)/12,0)),-1)</f>
        <v>0</v>
      </c>
      <c r="AP28" s="39" t="n">
        <f aca="false">ROUNDDOWN(IF(AND(AP3&lt;=74,AP3&lt;&gt;0),$I$63*AP25,IF(AP3=75,$I$63*AP25*(12-$D$58)/12,0)),-1)</f>
        <v>0</v>
      </c>
      <c r="AQ28" s="39" t="n">
        <f aca="false">ROUNDDOWN(IF(AND(AQ3&lt;=74,AQ3&lt;&gt;0),$I$63*AQ25,IF(AQ3=75,$I$63*AQ25*(12-$D$58)/12,0)),-1)</f>
        <v>0</v>
      </c>
      <c r="AR28" s="39" t="n">
        <f aca="false">ROUNDDOWN(IF(AND(AR3&lt;=74,AR3&lt;&gt;0),$I$63*AR25,IF(AR3=75,$I$63*AR25*(12-$D$58)/12,0)),-1)</f>
        <v>0</v>
      </c>
      <c r="AS28" s="39" t="n">
        <f aca="false">ROUNDDOWN(IF(AND(AS3&lt;=74,AS3&lt;&gt;0),$I$63*AS25,IF(AS3=75,$I$63*AS25*(12-$D$58)/12,0)),-1)</f>
        <v>0</v>
      </c>
    </row>
    <row r="29" customFormat="false" ht="17" hidden="false" customHeight="false" outlineLevel="0" collapsed="false">
      <c r="A29" s="160"/>
      <c r="B29" s="161" t="s">
        <v>235</v>
      </c>
      <c r="C29" s="39"/>
      <c r="D29" s="39"/>
      <c r="E29" s="39" t="n">
        <f aca="false">ROUNDDOWN(IF(AND(E4&lt;=74,E4&lt;&gt;0),$I$63*E25,IF(E4=75,$I$63*E25*(12-$D$59)/12,0)),-1)</f>
        <v>0</v>
      </c>
      <c r="F29" s="39" t="n">
        <f aca="false">ROUNDDOWN(IF(AND(F4&lt;=74,F4&lt;&gt;0),$I$63*F25,IF(F4=75,$I$63*F25*(12-$D$59)/12,0)),-1)</f>
        <v>0</v>
      </c>
      <c r="G29" s="39" t="n">
        <f aca="false">ROUNDDOWN(IF(AND(G4&lt;=74,G4&lt;&gt;0),$I$63*G25,IF(G4=75,$I$63*G25*(12-$D$59)/12,0)),-1)</f>
        <v>0</v>
      </c>
      <c r="H29" s="39" t="n">
        <f aca="false">ROUNDDOWN(IF(AND(H4&lt;=74,H4&lt;&gt;0),$I$63*H25,IF(H4=75,$I$63*H25*(12-$D$59)/12,0)),-1)</f>
        <v>0</v>
      </c>
      <c r="I29" s="39" t="n">
        <f aca="false">ROUNDDOWN(IF(AND(I4&lt;=74,I4&lt;&gt;0),$I$63*I25,IF(I4=75,$I$63*I25*(12-$D$59)/12,0)),-1)</f>
        <v>0</v>
      </c>
      <c r="J29" s="39" t="n">
        <f aca="false">ROUNDDOWN(IF(AND(J4&lt;=74,J4&lt;&gt;0),$I$63*J25,IF(J4=75,$I$63*J25*(12-$D$59)/12,0)),-1)</f>
        <v>0</v>
      </c>
      <c r="K29" s="39" t="n">
        <f aca="false">ROUNDDOWN(IF(AND(K4&lt;=74,K4&lt;&gt;0),$I$63*K25,IF(K4=75,$I$63*K25*(12-$D$59)/12,0)),-1)</f>
        <v>0</v>
      </c>
      <c r="L29" s="39" t="n">
        <f aca="false">ROUNDDOWN(IF(AND(L4&lt;=74,L4&lt;&gt;0),$I$63*L25,IF(L4=75,$I$63*L25*(12-$D$59)/12,0)),-1)</f>
        <v>0</v>
      </c>
      <c r="M29" s="39" t="n">
        <f aca="false">ROUNDDOWN(IF(AND(M4&lt;=74,M4&lt;&gt;0),$I$63*M25,IF(M4=75,$I$63*M25*(12-$D$59)/12,0)),-1)</f>
        <v>0</v>
      </c>
      <c r="N29" s="39" t="n">
        <f aca="false">ROUNDDOWN(IF(AND(N4&lt;=74,N4&lt;&gt;0),$I$63*N25,IF(N4=75,$I$63*N25*(12-$D$59)/12,0)),-1)</f>
        <v>0</v>
      </c>
      <c r="O29" s="39" t="n">
        <f aca="false">ROUNDDOWN(IF(AND(O4&lt;=74,O4&lt;&gt;0),$I$63*O25,IF(O4=75,$I$63*O25*(12-$D$59)/12,0)),-1)</f>
        <v>0</v>
      </c>
      <c r="P29" s="39" t="n">
        <f aca="false">ROUNDDOWN(IF(AND(P4&lt;=74,P4&lt;&gt;0),$I$63*P25,IF(P4=75,$I$63*P25*(12-$D$59)/12,0)),-1)</f>
        <v>0</v>
      </c>
      <c r="Q29" s="39" t="n">
        <f aca="false">ROUNDDOWN(IF(AND(Q4&lt;=74,Q4&lt;&gt;0),$I$63*Q25,IF(Q4=75,$I$63*Q25*(12-$D$59)/12,0)),-1)</f>
        <v>0</v>
      </c>
      <c r="R29" s="39" t="n">
        <f aca="false">ROUNDDOWN(IF(AND(R4&lt;=74,R4&lt;&gt;0),$I$63*R25,IF(R4=75,$I$63*R25*(12-$D$59)/12,0)),-1)</f>
        <v>0</v>
      </c>
      <c r="S29" s="39" t="n">
        <f aca="false">ROUNDDOWN(IF(AND(S4&lt;=74,S4&lt;&gt;0),$I$63*S25,IF(S4=75,$I$63*S25*(12-$D$59)/12,0)),-1)</f>
        <v>0</v>
      </c>
      <c r="T29" s="39" t="n">
        <f aca="false">ROUNDDOWN(IF(AND(T4&lt;=74,T4&lt;&gt;0),$I$63*T25,IF(T4=75,$I$63*T25*(12-$D$59)/12,0)),-1)</f>
        <v>0</v>
      </c>
      <c r="U29" s="39" t="n">
        <f aca="false">ROUNDDOWN(IF(AND(U4&lt;=74,U4&lt;&gt;0),$I$63*U25,IF(U4=75,$I$63*U25*(12-$D$59)/12,0)),-1)</f>
        <v>0</v>
      </c>
      <c r="V29" s="39" t="n">
        <f aca="false">ROUNDDOWN(IF(AND(V4&lt;=74,V4&lt;&gt;0),$I$63*V25,IF(V4=75,$I$63*V25*(12-$D$59)/12,0)),-1)</f>
        <v>0</v>
      </c>
      <c r="W29" s="39" t="n">
        <f aca="false">ROUNDDOWN(IF(AND(W4&lt;=74,W4&lt;&gt;0),$I$63*W25,IF(W4=75,$I$63*W25*(12-$D$59)/12,0)),-1)</f>
        <v>0</v>
      </c>
      <c r="X29" s="39" t="n">
        <f aca="false">ROUNDDOWN(IF(AND(X4&lt;=74,X4&lt;&gt;0),$I$63*X25,IF(X4=75,$I$63*X25*(12-$D$59)/12,0)),-1)</f>
        <v>0</v>
      </c>
      <c r="Y29" s="39" t="n">
        <f aca="false">ROUNDDOWN(IF(AND(Y4&lt;=74,Y4&lt;&gt;0),$I$63*Y25,IF(Y4=75,$I$63*Y25*(12-$D$59)/12,0)),-1)</f>
        <v>0</v>
      </c>
      <c r="Z29" s="39" t="n">
        <f aca="false">ROUNDDOWN(IF(AND(Z4&lt;=74,Z4&lt;&gt;0),$I$63*Z25,IF(Z4=75,$I$63*Z25*(12-$D$59)/12,0)),-1)</f>
        <v>0</v>
      </c>
      <c r="AA29" s="39" t="n">
        <f aca="false">ROUNDDOWN(IF(AND(AA4&lt;=74,AA4&lt;&gt;0),$I$63*AA25,IF(AA4=75,$I$63*AA25*(12-$D$59)/12,0)),-1)</f>
        <v>0</v>
      </c>
      <c r="AB29" s="39" t="n">
        <f aca="false">ROUNDDOWN(IF(AND(AB4&lt;=74,AB4&lt;&gt;0),$I$63*AB25,IF(AB4=75,$I$63*AB25*(12-$D$59)/12,0)),-1)</f>
        <v>0</v>
      </c>
      <c r="AC29" s="39" t="n">
        <f aca="false">ROUNDDOWN(IF(AND(AC4&lt;=74,AC4&lt;&gt;0),$I$63*AC25,IF(AC4=75,$I$63*AC25*(12-$D$59)/12,0)),-1)</f>
        <v>0</v>
      </c>
      <c r="AD29" s="39" t="n">
        <f aca="false">ROUNDDOWN(IF(AND(AD4&lt;=74,AD4&lt;&gt;0),$I$63*AD25,IF(AD4=75,$I$63*AD25*(12-$D$59)/12,0)),-1)</f>
        <v>0</v>
      </c>
      <c r="AE29" s="39" t="n">
        <f aca="false">ROUNDDOWN(IF(AND(AE4&lt;=74,AE4&lt;&gt;0),$I$63*AE25,IF(AE4=75,$I$63*AE25*(12-$D$59)/12,0)),-1)</f>
        <v>0</v>
      </c>
      <c r="AF29" s="39" t="n">
        <f aca="false">ROUNDDOWN(IF(AND(AF4&lt;=74,AF4&lt;&gt;0),$I$63*AF25,IF(AF4=75,$I$63*AF25*(12-$D$59)/12,0)),-1)</f>
        <v>0</v>
      </c>
      <c r="AG29" s="39" t="n">
        <f aca="false">ROUNDDOWN(IF(AND(AG4&lt;=74,AG4&lt;&gt;0),$I$63*AG25,IF(AG4=75,$I$63*AG25*(12-$D$59)/12,0)),-1)</f>
        <v>0</v>
      </c>
      <c r="AH29" s="39" t="n">
        <f aca="false">ROUNDDOWN(IF(AND(AH4&lt;=74,AH4&lt;&gt;0),$I$63*AH25,IF(AH4=75,$I$63*AH25*(12-$D$59)/12,0)),-1)</f>
        <v>0</v>
      </c>
      <c r="AI29" s="39" t="n">
        <f aca="false">ROUNDDOWN(IF(AND(AI4&lt;=74,AI4&lt;&gt;0),$I$63*AI25,IF(AI4=75,$I$63*AI25*(12-$D$59)/12,0)),-1)</f>
        <v>0</v>
      </c>
      <c r="AJ29" s="39" t="n">
        <f aca="false">ROUNDDOWN(IF(AND(AJ4&lt;=74,AJ4&lt;&gt;0),$I$63*AJ25,IF(AJ4=75,$I$63*AJ25*(12-$D$59)/12,0)),-1)</f>
        <v>0</v>
      </c>
      <c r="AK29" s="39" t="n">
        <f aca="false">ROUNDDOWN(IF(AND(AK4&lt;=74,AK4&lt;&gt;0),$I$63*AK25,IF(AK4=75,$I$63*AK25*(12-$D$59)/12,0)),-1)</f>
        <v>0</v>
      </c>
      <c r="AL29" s="39" t="n">
        <f aca="false">ROUNDDOWN(IF(AND(AL4&lt;=74,AL4&lt;&gt;0),$I$63*AL25,IF(AL4=75,$I$63*AL25*(12-$D$59)/12,0)),-1)</f>
        <v>0</v>
      </c>
      <c r="AM29" s="39" t="n">
        <f aca="false">ROUNDDOWN(IF(AND(AM4&lt;=74,AM4&lt;&gt;0),$I$63*AM25,IF(AM4=75,$I$63*AM25*(12-$D$59)/12,0)),-1)</f>
        <v>0</v>
      </c>
      <c r="AN29" s="39" t="n">
        <f aca="false">ROUNDDOWN(IF(AND(AN4&lt;=74,AN4&lt;&gt;0),$I$63*AN25,IF(AN4=75,$I$63*AN25*(12-$D$59)/12,0)),-1)</f>
        <v>0</v>
      </c>
      <c r="AO29" s="39" t="n">
        <f aca="false">ROUNDDOWN(IF(AND(AO4&lt;=74,AO4&lt;&gt;0),$I$63*AO25,IF(AO4=75,$I$63*AO25*(12-$D$59)/12,0)),-1)</f>
        <v>0</v>
      </c>
      <c r="AP29" s="39" t="n">
        <f aca="false">ROUNDDOWN(IF(AND(AP4&lt;=74,AP4&lt;&gt;0),$I$63*AP25,IF(AP4=75,$I$63*AP25*(12-$D$59)/12,0)),-1)</f>
        <v>0</v>
      </c>
      <c r="AQ29" s="39" t="n">
        <f aca="false">ROUNDDOWN(IF(AND(AQ4&lt;=74,AQ4&lt;&gt;0),$I$63*AQ25,IF(AQ4=75,$I$63*AQ25*(12-$D$59)/12,0)),-1)</f>
        <v>0</v>
      </c>
      <c r="AR29" s="39" t="n">
        <f aca="false">ROUNDDOWN(IF(AND(AR4&lt;=74,AR4&lt;&gt;0),$I$63*AR25,IF(AR4=75,$I$63*AR25*(12-$D$59)/12,0)),-1)</f>
        <v>0</v>
      </c>
      <c r="AS29" s="39" t="n">
        <f aca="false">ROUNDDOWN(IF(AND(AS4&lt;=74,AS4&lt;&gt;0),$I$63*AS25,IF(AS4=75,$I$63*AS25*(12-$D$59)/12,0)),-1)</f>
        <v>0</v>
      </c>
    </row>
    <row r="30" s="163" customFormat="true" ht="17" hidden="false" customHeight="false" outlineLevel="0" collapsed="false">
      <c r="A30" s="162" t="s">
        <v>236</v>
      </c>
      <c r="B30" s="162"/>
      <c r="C30" s="46" t="n">
        <f aca="false">SUM(C26:C29)</f>
        <v>0</v>
      </c>
      <c r="D30" s="46" t="n">
        <f aca="false">SUM(D26:D29)</f>
        <v>0</v>
      </c>
      <c r="E30" s="46" t="n">
        <f aca="false">SUM(E26:E29)</f>
        <v>0</v>
      </c>
      <c r="F30" s="46" t="n">
        <f aca="false">SUM(F26:F29)</f>
        <v>0</v>
      </c>
      <c r="G30" s="46" t="n">
        <f aca="false">SUM(G26:G29)</f>
        <v>0</v>
      </c>
      <c r="H30" s="46" t="n">
        <f aca="false">SUM(H26:H29)</f>
        <v>0</v>
      </c>
      <c r="I30" s="46" t="n">
        <f aca="false">SUM(I26:I29)</f>
        <v>0</v>
      </c>
      <c r="J30" s="46" t="n">
        <f aca="false">SUM(J26:J29)</f>
        <v>0</v>
      </c>
      <c r="K30" s="46" t="n">
        <f aca="false">SUM(K26:K29)</f>
        <v>0</v>
      </c>
      <c r="L30" s="46" t="n">
        <f aca="false">SUM(L26:L29)</f>
        <v>0</v>
      </c>
      <c r="M30" s="46" t="n">
        <f aca="false">SUM(M26:M29)</f>
        <v>0</v>
      </c>
      <c r="N30" s="46" t="n">
        <f aca="false">SUM(N26:N29)</f>
        <v>0</v>
      </c>
      <c r="O30" s="46" t="n">
        <f aca="false">SUM(O26:O29)</f>
        <v>0</v>
      </c>
      <c r="P30" s="46" t="n">
        <f aca="false">SUM(P26:P29)</f>
        <v>0</v>
      </c>
      <c r="Q30" s="46" t="n">
        <f aca="false">SUM(Q26:Q29)</f>
        <v>0</v>
      </c>
      <c r="R30" s="46" t="n">
        <f aca="false">SUM(R26:R29)</f>
        <v>0</v>
      </c>
      <c r="S30" s="46" t="n">
        <f aca="false">SUM(S26:S29)</f>
        <v>0</v>
      </c>
      <c r="T30" s="46" t="n">
        <f aca="false">SUM(T26:T29)</f>
        <v>0</v>
      </c>
      <c r="U30" s="46" t="n">
        <f aca="false">SUM(U26:U29)</f>
        <v>0</v>
      </c>
      <c r="V30" s="46" t="n">
        <f aca="false">SUM(V26:V29)</f>
        <v>0</v>
      </c>
      <c r="W30" s="46" t="n">
        <f aca="false">SUM(W26:W29)</f>
        <v>0</v>
      </c>
      <c r="X30" s="46" t="n">
        <f aca="false">SUM(X26:X29)</f>
        <v>0</v>
      </c>
      <c r="Y30" s="46" t="n">
        <f aca="false">SUM(Y26:Y29)</f>
        <v>0</v>
      </c>
      <c r="Z30" s="46" t="n">
        <f aca="false">SUM(Z26:Z29)</f>
        <v>0</v>
      </c>
      <c r="AA30" s="46" t="n">
        <f aca="false">SUM(AA26:AA29)</f>
        <v>0</v>
      </c>
      <c r="AB30" s="46" t="n">
        <f aca="false">SUM(AB26:AB29)</f>
        <v>0</v>
      </c>
      <c r="AC30" s="46" t="n">
        <f aca="false">SUM(AC26:AC29)</f>
        <v>0</v>
      </c>
      <c r="AD30" s="46" t="n">
        <f aca="false">SUM(AD26:AD29)</f>
        <v>0</v>
      </c>
      <c r="AE30" s="46" t="n">
        <f aca="false">SUM(AE26:AE29)</f>
        <v>0</v>
      </c>
      <c r="AF30" s="46" t="n">
        <f aca="false">SUM(AF26:AF29)</f>
        <v>0</v>
      </c>
      <c r="AG30" s="46" t="n">
        <f aca="false">SUM(AG26:AG29)</f>
        <v>0</v>
      </c>
      <c r="AH30" s="46" t="n">
        <f aca="false">SUM(AH26:AH29)</f>
        <v>0</v>
      </c>
      <c r="AI30" s="46" t="n">
        <f aca="false">SUM(AI26:AI29)</f>
        <v>0</v>
      </c>
      <c r="AJ30" s="46" t="n">
        <f aca="false">SUM(AJ26:AJ29)</f>
        <v>0</v>
      </c>
      <c r="AK30" s="46" t="n">
        <f aca="false">SUM(AK26:AK29)</f>
        <v>0</v>
      </c>
      <c r="AL30" s="46" t="n">
        <f aca="false">SUM(AL26:AL29)</f>
        <v>0</v>
      </c>
      <c r="AM30" s="46" t="n">
        <f aca="false">SUM(AM26:AM29)</f>
        <v>0</v>
      </c>
      <c r="AN30" s="46" t="n">
        <f aca="false">SUM(AN26:AN29)</f>
        <v>0</v>
      </c>
      <c r="AO30" s="46" t="n">
        <f aca="false">SUM(AO26:AO29)</f>
        <v>0</v>
      </c>
      <c r="AP30" s="46" t="n">
        <f aca="false">SUM(AP26:AP29)</f>
        <v>0</v>
      </c>
      <c r="AQ30" s="46" t="n">
        <f aca="false">SUM(AQ26:AQ29)</f>
        <v>0</v>
      </c>
      <c r="AR30" s="46" t="n">
        <f aca="false">SUM(AR26:AR29)</f>
        <v>0</v>
      </c>
      <c r="AS30" s="46" t="n">
        <f aca="false">SUM(AS26:AS29)</f>
        <v>0</v>
      </c>
    </row>
    <row r="31" s="165" customFormat="true" ht="17" hidden="false" customHeight="true" outlineLevel="0" collapsed="false">
      <c r="A31" s="164" t="s">
        <v>237</v>
      </c>
      <c r="B31" s="39" t="s">
        <v>232</v>
      </c>
      <c r="C31" s="39"/>
      <c r="D31" s="39"/>
      <c r="E31" s="39" t="n">
        <f aca="false">ROUNDDOWN(IF(AND(E3&lt;=74,E4&lt;=74),(D21+D22)*$G$66,IF(OR(E3&gt;=76,E3=0),IF(E4=0,0,D22*$G$66*IF(E4=75,(12-$D$59)/12,1)),D21*$G$66*IF(E3=75,(12-$D$58)/12,1))),-1)</f>
        <v>0</v>
      </c>
      <c r="F31" s="39" t="n">
        <f aca="false">ROUNDDOWN(IF(AND(F3&lt;=74,F4&lt;=74),(E21+E22)*$G$66,IF(OR(F3&gt;=76,F3=0),IF(F4=0,0,E22*$G$66*IF(F4=75,(12-$D$59)/12,1)),E21*$G$66*IF(F3=75,(12-$D$58)/12,1))),-1)</f>
        <v>0</v>
      </c>
      <c r="G31" s="39" t="n">
        <f aca="false">ROUNDDOWN(IF(AND(G3&lt;=74,G4&lt;=74),(F21+F22)*$G$66,IF(OR(G3&gt;=76,G3=0),IF(G4=0,0,F22*$G$66*IF(G4=75,(12-$D$59)/12,1)),F21*$G$66*IF(G3=75,(12-$D$58)/12,1))),-1)</f>
        <v>0</v>
      </c>
      <c r="H31" s="39" t="n">
        <f aca="false">ROUNDDOWN(IF(AND(H3&lt;=74,H4&lt;=74),(G21+G22)*$G$66,IF(OR(H3&gt;=76,H3=0),IF(H4=0,0,G22*$G$66*IF(H4=75,(12-$D$59)/12,1)),G21*$G$66*IF(H3=75,(12-$D$58)/12,1))),-1)</f>
        <v>0</v>
      </c>
      <c r="I31" s="39" t="n">
        <f aca="false">ROUNDDOWN(IF(AND(I3&lt;=74,I4&lt;=74),(H21+H22)*$G$66,IF(OR(I3&gt;=76,I3=0),IF(I4=0,0,H22*$G$66*IF(I4=75,(12-$D$59)/12,1)),H21*$G$66*IF(I3=75,(12-$D$58)/12,1))),-1)</f>
        <v>0</v>
      </c>
      <c r="J31" s="39" t="n">
        <f aca="false">ROUNDDOWN(IF(AND(J3&lt;=74,J4&lt;=74),(I21+I22)*$G$66,IF(OR(J3&gt;=76,J3=0),IF(J4=0,0,I22*$G$66*IF(J4=75,(12-$D$59)/12,1)),I21*$G$66*IF(J3=75,(12-$D$58)/12,1))),-1)</f>
        <v>0</v>
      </c>
      <c r="K31" s="39" t="n">
        <f aca="false">ROUNDDOWN(IF(AND(K3&lt;=74,K4&lt;=74),(J21+J22)*$G$66,IF(OR(K3&gt;=76,K3=0),IF(K4=0,0,J22*$G$66*IF(K4=75,(12-$D$59)/12,1)),J21*$G$66*IF(K3=75,(12-$D$58)/12,1))),-1)</f>
        <v>0</v>
      </c>
      <c r="L31" s="39" t="n">
        <f aca="false">ROUNDDOWN(IF(AND(L3&lt;=74,L4&lt;=74),(K21+K22)*$G$66,IF(OR(L3&gt;=76,L3=0),IF(L4=0,0,K22*$G$66*IF(L4=75,(12-$D$59)/12,1)),K21*$G$66*IF(L3=75,(12-$D$58)/12,1))),-1)</f>
        <v>0</v>
      </c>
      <c r="M31" s="39" t="n">
        <f aca="false">ROUNDDOWN(IF(AND(M3&lt;=74,M4&lt;=74),(L21+L22)*$G$66,IF(OR(M3&gt;=76,M3=0),IF(M4=0,0,L22*$G$66*IF(M4=75,(12-$D$59)/12,1)),L21*$G$66*IF(M3=75,(12-$D$58)/12,1))),-1)</f>
        <v>0</v>
      </c>
      <c r="N31" s="39" t="n">
        <f aca="false">ROUNDDOWN(IF(AND(N3&lt;=74,N4&lt;=74),(M21+M22)*$G$66,IF(OR(N3&gt;=76,N3=0),IF(N4=0,0,M22*$G$66*IF(N4=75,(12-$D$59)/12,1)),M21*$G$66*IF(N3=75,(12-$D$58)/12,1))),-1)</f>
        <v>0</v>
      </c>
      <c r="O31" s="39" t="n">
        <f aca="false">ROUNDDOWN(IF(AND(O3&lt;=74,O4&lt;=74),(N21+N22)*$G$66,IF(OR(O3&gt;=76,O3=0),IF(O4=0,0,N22*$G$66*IF(O4=75,(12-$D$59)/12,1)),N21*$G$66*IF(O3=75,(12-$D$58)/12,1))),-1)</f>
        <v>0</v>
      </c>
      <c r="P31" s="39" t="n">
        <f aca="false">ROUNDDOWN(IF(AND(P3&lt;=74,P4&lt;=74),(O21+O22)*$G$66,IF(OR(P3&gt;=76,P3=0),IF(P4=0,0,O22*$G$66*IF(P4=75,(12-$D$59)/12,1)),O21*$G$66*IF(P3=75,(12-$D$58)/12,1))),-1)</f>
        <v>0</v>
      </c>
      <c r="Q31" s="39" t="n">
        <f aca="false">ROUNDDOWN(IF(AND(Q3&lt;=74,Q4&lt;=74),(P21+P22)*$G$66,IF(OR(Q3&gt;=76,Q3=0),IF(Q4=0,0,P22*$G$66*IF(Q4=75,(12-$D$59)/12,1)),P21*$G$66*IF(Q3=75,(12-$D$58)/12,1))),-1)</f>
        <v>0</v>
      </c>
      <c r="R31" s="39" t="n">
        <f aca="false">ROUNDDOWN(IF(AND(R3&lt;=74,R4&lt;=74),(Q21+Q22)*$G$66,IF(OR(R3&gt;=76,R3=0),IF(R4=0,0,Q22*$G$66*IF(R4=75,(12-$D$59)/12,1)),Q21*$G$66*IF(R3=75,(12-$D$58)/12,1))),-1)</f>
        <v>0</v>
      </c>
      <c r="S31" s="39" t="n">
        <f aca="false">ROUNDDOWN(IF(AND(S3&lt;=74,S4&lt;=74),(R21+R22)*$G$66,IF(OR(S3&gt;=76,S3=0),IF(S4=0,0,R22*$G$66*IF(S4=75,(12-$D$59)/12,1)),R21*$G$66*IF(S3=75,(12-$D$58)/12,1))),-1)</f>
        <v>0</v>
      </c>
      <c r="T31" s="39" t="n">
        <f aca="false">ROUNDDOWN(IF(AND(T3&lt;=74,T4&lt;=74),(S21+S22)*$G$66,IF(OR(T3&gt;=76,T3=0),IF(T4=0,0,S22*$G$66*IF(T4=75,(12-$D$59)/12,1)),S21*$G$66*IF(T3=75,(12-$D$58)/12,1))),-1)</f>
        <v>0</v>
      </c>
      <c r="U31" s="39" t="n">
        <f aca="false">ROUNDDOWN(IF(AND(U3&lt;=74,U4&lt;=74),(T21+T22)*$G$66,IF(OR(U3&gt;=76,U3=0),IF(U4=0,0,T22*$G$66*IF(U4=75,(12-$D$59)/12,1)),T21*$G$66*IF(U3=75,(12-$D$58)/12,1))),-1)</f>
        <v>0</v>
      </c>
      <c r="V31" s="39" t="n">
        <f aca="false">ROUNDDOWN(IF(AND(V3&lt;=74,V4&lt;=74),(U21+U22)*$G$66,IF(OR(V3&gt;=76,V3=0),IF(V4=0,0,U22*$G$66*IF(V4=75,(12-$D$59)/12,1)),U21*$G$66*IF(V3=75,(12-$D$58)/12,1))),-1)</f>
        <v>0</v>
      </c>
      <c r="W31" s="39" t="n">
        <f aca="false">ROUNDDOWN(IF(AND(W3&lt;=74,W4&lt;=74),(V21+V22)*$G$66,IF(OR(W3&gt;=76,W3=0),IF(W4=0,0,V22*$G$66*IF(W4=75,(12-$D$59)/12,1)),V21*$G$66*IF(W3=75,(12-$D$58)/12,1))),-1)</f>
        <v>0</v>
      </c>
      <c r="X31" s="39" t="n">
        <f aca="false">ROUNDDOWN(IF(AND(X3&lt;=74,X4&lt;=74),(W21+W22)*$G$66,IF(OR(X3&gt;=76,X3=0),IF(X4=0,0,W22*$G$66*IF(X4=75,(12-$D$59)/12,1)),W21*$G$66*IF(X3=75,(12-$D$58)/12,1))),-1)</f>
        <v>0</v>
      </c>
      <c r="Y31" s="39" t="n">
        <f aca="false">ROUNDDOWN(IF(AND(Y3&lt;=74,Y4&lt;=74),(X21+X22)*$G$66,IF(OR(Y3&gt;=76,Y3=0),IF(Y4=0,0,X22*$G$66*IF(Y4=75,(12-$D$59)/12,1)),X21*$G$66*IF(Y3=75,(12-$D$58)/12,1))),-1)</f>
        <v>0</v>
      </c>
      <c r="Z31" s="39" t="n">
        <f aca="false">ROUNDDOWN(IF(AND(Z3&lt;=74,Z4&lt;=74),(Y21+Y22)*$G$66,IF(OR(Z3&gt;=76,Z3=0),IF(Z4=0,0,Y22*$G$66*IF(Z4=75,(12-$D$59)/12,1)),Y21*$G$66*IF(Z3=75,(12-$D$58)/12,1))),-1)</f>
        <v>0</v>
      </c>
      <c r="AA31" s="39" t="n">
        <f aca="false">ROUNDDOWN(IF(AND(AA3&lt;=74,AA4&lt;=74),(Z21+Z22)*$G$66,IF(OR(AA3&gt;=76,AA3=0),IF(AA4=0,0,Z22*$G$66*IF(AA4=75,(12-$D$59)/12,1)),Z21*$G$66*IF(AA3=75,(12-$D$58)/12,1))),-1)</f>
        <v>0</v>
      </c>
      <c r="AB31" s="39" t="n">
        <f aca="false">ROUNDDOWN(IF(AND(AB3&lt;=74,AB4&lt;=74),(AA21+AA22)*$G$66,IF(OR(AB3&gt;=76,AB3=0),IF(AB4=0,0,AA22*$G$66*IF(AB4=75,(12-$D$59)/12,1)),AA21*$G$66*IF(AB3=75,(12-$D$58)/12,1))),-1)</f>
        <v>0</v>
      </c>
      <c r="AC31" s="39" t="n">
        <f aca="false">ROUNDDOWN(IF(AND(AC3&lt;=74,AC4&lt;=74),(AB21+AB22)*$G$66,IF(OR(AC3&gt;=76,AC3=0),IF(AC4=0,0,AB22*$G$66*IF(AC4=75,(12-$D$59)/12,1)),AB21*$G$66*IF(AC3=75,(12-$D$58)/12,1))),-1)</f>
        <v>0</v>
      </c>
      <c r="AD31" s="39" t="n">
        <f aca="false">ROUNDDOWN(IF(AND(AD3&lt;=74,AD4&lt;=74),(AC21+AC22)*$G$66,IF(OR(AD3&gt;=76,AD3=0),IF(AD4=0,0,AC22*$G$66*IF(AD4=75,(12-$D$59)/12,1)),AC21*$G$66*IF(AD3=75,(12-$D$58)/12,1))),-1)</f>
        <v>0</v>
      </c>
      <c r="AE31" s="39" t="n">
        <f aca="false">ROUNDDOWN(IF(AND(AE3&lt;=74,AE4&lt;=74),(AD21+AD22)*$G$66,IF(OR(AE3&gt;=76,AE3=0),IF(AE4=0,0,AD22*$G$66*IF(AE4=75,(12-$D$59)/12,1)),AD21*$G$66*IF(AE3=75,(12-$D$58)/12,1))),-1)</f>
        <v>0</v>
      </c>
      <c r="AF31" s="39" t="n">
        <f aca="false">ROUNDDOWN(IF(AND(AF3&lt;=74,AF4&lt;=74),(AE21+AE22)*$G$66,IF(OR(AF3&gt;=76,AF3=0),IF(AF4=0,0,AE22*$G$66*IF(AF4=75,(12-$D$59)/12,1)),AE21*$G$66*IF(AF3=75,(12-$D$58)/12,1))),-1)</f>
        <v>0</v>
      </c>
      <c r="AG31" s="39" t="n">
        <f aca="false">ROUNDDOWN(IF(AND(AG3&lt;=74,AG4&lt;=74),(AF21+AF22)*$G$66,IF(OR(AG3&gt;=76,AG3=0),IF(AG4=0,0,AF22*$G$66*IF(AG4=75,(12-$D$59)/12,1)),AF21*$G$66*IF(AG3=75,(12-$D$58)/12,1))),-1)</f>
        <v>0</v>
      </c>
      <c r="AH31" s="39" t="n">
        <f aca="false">ROUNDDOWN(IF(AND(AH3&lt;=74,AH4&lt;=74),(AG21+AG22)*$G$66,IF(OR(AH3&gt;=76,AH3=0),IF(AH4=0,0,AG22*$G$66*IF(AH4=75,(12-$D$59)/12,1)),AG21*$G$66*IF(AH3=75,(12-$D$58)/12,1))),-1)</f>
        <v>0</v>
      </c>
      <c r="AI31" s="39" t="n">
        <f aca="false">ROUNDDOWN(IF(AND(AI3&lt;=74,AI4&lt;=74),(AH21+AH22)*$G$66,IF(OR(AI3&gt;=76,AI3=0),IF(AI4=0,0,AH22*$G$66*IF(AI4=75,(12-$D$59)/12,1)),AH21*$G$66*IF(AI3=75,(12-$D$58)/12,1))),-1)</f>
        <v>0</v>
      </c>
      <c r="AJ31" s="39" t="n">
        <f aca="false">ROUNDDOWN(IF(AND(AJ3&lt;=74,AJ4&lt;=74),(AI21+AI22)*$G$66,IF(OR(AJ3&gt;=76,AJ3=0),IF(AJ4=0,0,AI22*$G$66*IF(AJ4=75,(12-$D$59)/12,1)),AI21*$G$66*IF(AJ3=75,(12-$D$58)/12,1))),-1)</f>
        <v>0</v>
      </c>
      <c r="AK31" s="39" t="n">
        <f aca="false">ROUNDDOWN(IF(AND(AK3&lt;=74,AK4&lt;=74),(AJ21+AJ22)*$G$66,IF(OR(AK3&gt;=76,AK3=0),IF(AK4=0,0,AJ22*$G$66*IF(AK4=75,(12-$D$59)/12,1)),AJ21*$G$66*IF(AK3=75,(12-$D$58)/12,1))),-1)</f>
        <v>0</v>
      </c>
      <c r="AL31" s="39" t="n">
        <f aca="false">ROUNDDOWN(IF(AND(AL3&lt;=74,AL4&lt;=74),(AK21+AK22)*$G$66,IF(OR(AL3&gt;=76,AL3=0),IF(AL4=0,0,AK22*$G$66*IF(AL4=75,(12-$D$59)/12,1)),AK21*$G$66*IF(AL3=75,(12-$D$58)/12,1))),-1)</f>
        <v>0</v>
      </c>
      <c r="AM31" s="39" t="n">
        <f aca="false">ROUNDDOWN(IF(AND(AM3&lt;=74,AM4&lt;=74),(AL21+AL22)*$G$66,IF(OR(AM3&gt;=76,AM3=0),IF(AM4=0,0,AL22*$G$66*IF(AM4=75,(12-$D$59)/12,1)),AL21*$G$66*IF(AM3=75,(12-$D$58)/12,1))),-1)</f>
        <v>0</v>
      </c>
      <c r="AN31" s="39" t="n">
        <f aca="false">ROUNDDOWN(IF(AND(AN3&lt;=74,AN4&lt;=74),(AM21+AM22)*$G$66,IF(OR(AN3&gt;=76,AN3=0),IF(AN4=0,0,AM22*$G$66*IF(AN4=75,(12-$D$59)/12,1)),AM21*$G$66*IF(AN3=75,(12-$D$58)/12,1))),-1)</f>
        <v>0</v>
      </c>
      <c r="AO31" s="39" t="n">
        <f aca="false">ROUNDDOWN(IF(AND(AO3&lt;=74,AO4&lt;=74),(AN21+AN22)*$G$66,IF(OR(AO3&gt;=76,AO3=0),IF(AO4=0,0,AN22*$G$66*IF(AO4=75,(12-$D$59)/12,1)),AN21*$G$66*IF(AO3=75,(12-$D$58)/12,1))),-1)</f>
        <v>0</v>
      </c>
      <c r="AP31" s="39" t="n">
        <f aca="false">ROUNDDOWN(IF(AND(AP3&lt;=74,AP4&lt;=74),(AO21+AO22)*$G$66,IF(OR(AP3&gt;=76,AP3=0),IF(AP4=0,0,AO22*$G$66*IF(AP4=75,(12-$D$59)/12,1)),AO21*$G$66*IF(AP3=75,(12-$D$58)/12,1))),-1)</f>
        <v>0</v>
      </c>
      <c r="AQ31" s="39" t="n">
        <f aca="false">ROUNDDOWN(IF(AND(AQ3&lt;=74,AQ4&lt;=74),(AP21+AP22)*$G$66,IF(OR(AQ3&gt;=76,AQ3=0),IF(AQ4=0,0,AP22*$G$66*IF(AQ4=75,(12-$D$59)/12,1)),AP21*$G$66*IF(AQ3=75,(12-$D$58)/12,1))),-1)</f>
        <v>0</v>
      </c>
      <c r="AR31" s="39" t="n">
        <f aca="false">ROUNDDOWN(IF(AND(AR3&lt;=74,AR4&lt;=74),(AQ21+AQ22)*$G$66,IF(OR(AR3&gt;=76,AR3=0),IF(AR4=0,0,AQ22*$G$66*IF(AR4=75,(12-$D$59)/12,1)),AQ21*$G$66*IF(AR3=75,(12-$D$58)/12,1))),-1)</f>
        <v>0</v>
      </c>
      <c r="AS31" s="39" t="n">
        <f aca="false">ROUNDDOWN(IF(AND(AS3&lt;=74,AS4&lt;=74),(AR21+AR22)*$G$66,IF(OR(AS3&gt;=76,AS3=0),IF(AS4=0,0,AR22*$G$66*IF(AS4=75,(12-$D$59)/12,1)),AR21*$G$66*IF(AS3=75,(12-$D$58)/12,1))),-1)</f>
        <v>0</v>
      </c>
    </row>
    <row r="32" s="165" customFormat="true" ht="17" hidden="false" customHeight="false" outlineLevel="0" collapsed="false">
      <c r="A32" s="164"/>
      <c r="B32" s="39" t="s">
        <v>233</v>
      </c>
      <c r="C32" s="39"/>
      <c r="D32" s="39"/>
      <c r="E32" s="39" t="n">
        <f aca="false">IF(OR(AND(E3&lt;=74,E3&lt;&gt;0),AND(E4&lt;=74,E4&lt;&gt;0)),$L$66*E25,IF(E3=75,$L$66*E25*(12-$D$58)/12,IF(E4=75,$L$66*E25*(12-$D$59)/12,0)))</f>
        <v>0</v>
      </c>
      <c r="F32" s="39" t="n">
        <f aca="false">IF(OR(AND(F3&lt;=74,F3&lt;&gt;0),AND(F4&lt;=74,F4&lt;&gt;0)),$L$66*F25,IF(F3=75,$L$66*F25*(12-$D$58)/12,IF(F4=75,$L$66*F25*(12-$D$59)/12,0)))</f>
        <v>0</v>
      </c>
      <c r="G32" s="39" t="n">
        <f aca="false">IF(OR(AND(G3&lt;=74,G3&lt;&gt;0),AND(G4&lt;=74,G4&lt;&gt;0)),$L$66*G25,IF(G3=75,$L$66*G25*(12-$D$58)/12,IF(G4=75,$L$66*G25*(12-$D$59)/12,0)))</f>
        <v>0</v>
      </c>
      <c r="H32" s="39" t="n">
        <f aca="false">IF(OR(AND(H3&lt;=74,H3&lt;&gt;0),AND(H4&lt;=74,H4&lt;&gt;0)),$L$66*H25,IF(H3=75,$L$66*H25*(12-$D$58)/12,IF(H4=75,$L$66*H25*(12-$D$59)/12,0)))</f>
        <v>0</v>
      </c>
      <c r="I32" s="39" t="n">
        <f aca="false">IF(OR(AND(I3&lt;=74,I3&lt;&gt;0),AND(I4&lt;=74,I4&lt;&gt;0)),$L$66*I25,IF(I3=75,$L$66*I25*(12-$D$58)/12,IF(I4=75,$L$66*I25*(12-$D$59)/12,0)))</f>
        <v>0</v>
      </c>
      <c r="J32" s="39" t="n">
        <f aca="false">IF(OR(AND(J3&lt;=74,J3&lt;&gt;0),AND(J4&lt;=74,J4&lt;&gt;0)),$L$66*J25,IF(J3=75,$L$66*J25*(12-$D$58)/12,IF(J4=75,$L$66*J25*(12-$D$59)/12,0)))</f>
        <v>0</v>
      </c>
      <c r="K32" s="39" t="n">
        <f aca="false">IF(OR(AND(K3&lt;=74,K3&lt;&gt;0),AND(K4&lt;=74,K4&lt;&gt;0)),$L$66*K25,IF(K3=75,$L$66*K25*(12-$D$58)/12,IF(K4=75,$L$66*K25*(12-$D$59)/12,0)))</f>
        <v>0</v>
      </c>
      <c r="L32" s="39" t="n">
        <f aca="false">IF(OR(AND(L3&lt;=74,L3&lt;&gt;0),AND(L4&lt;=74,L4&lt;&gt;0)),$L$66*L25,IF(L3=75,$L$66*L25*(12-$D$58)/12,IF(L4=75,$L$66*L25*(12-$D$59)/12,0)))</f>
        <v>0</v>
      </c>
      <c r="M32" s="39" t="n">
        <f aca="false">IF(OR(AND(M3&lt;=74,M3&lt;&gt;0),AND(M4&lt;=74,M4&lt;&gt;0)),$L$66*M25,IF(M3=75,$L$66*M25*(12-$D$58)/12,IF(M4=75,$L$66*M25*(12-$D$59)/12,0)))</f>
        <v>0</v>
      </c>
      <c r="N32" s="39" t="n">
        <f aca="false">IF(OR(AND(N3&lt;=74,N3&lt;&gt;0),AND(N4&lt;=74,N4&lt;&gt;0)),$L$66*N25,IF(N3=75,$L$66*N25*(12-$D$58)/12,IF(N4=75,$L$66*N25*(12-$D$59)/12,0)))</f>
        <v>0</v>
      </c>
      <c r="O32" s="39" t="n">
        <f aca="false">IF(OR(AND(O3&lt;=74,O3&lt;&gt;0),AND(O4&lt;=74,O4&lt;&gt;0)),$L$66*O25,IF(O3=75,$L$66*O25*(12-$D$58)/12,IF(O4=75,$L$66*O25*(12-$D$59)/12,0)))</f>
        <v>0</v>
      </c>
      <c r="P32" s="39" t="n">
        <f aca="false">IF(OR(AND(P3&lt;=74,P3&lt;&gt;0),AND(P4&lt;=74,P4&lt;&gt;0)),$L$66*P25,IF(P3=75,$L$66*P25*(12-$D$58)/12,IF(P4=75,$L$66*P25*(12-$D$59)/12,0)))</f>
        <v>0</v>
      </c>
      <c r="Q32" s="39" t="n">
        <f aca="false">IF(OR(AND(Q3&lt;=74,Q3&lt;&gt;0),AND(Q4&lt;=74,Q4&lt;&gt;0)),$L$66*Q25,IF(Q3=75,$L$66*Q25*(12-$D$58)/12,IF(Q4=75,$L$66*Q25*(12-$D$59)/12,0)))</f>
        <v>0</v>
      </c>
      <c r="R32" s="39" t="n">
        <f aca="false">IF(OR(AND(R3&lt;=74,R3&lt;&gt;0),AND(R4&lt;=74,R4&lt;&gt;0)),$L$66*R25,IF(R3=75,$L$66*R25*(12-$D$58)/12,IF(R4=75,$L$66*R25*(12-$D$59)/12,0)))</f>
        <v>0</v>
      </c>
      <c r="S32" s="39" t="n">
        <f aca="false">IF(OR(AND(S3&lt;=74,S3&lt;&gt;0),AND(S4&lt;=74,S4&lt;&gt;0)),$L$66*S25,IF(S3=75,$L$66*S25*(12-$D$58)/12,IF(S4=75,$L$66*S25*(12-$D$59)/12,0)))</f>
        <v>0</v>
      </c>
      <c r="T32" s="39" t="n">
        <f aca="false">IF(OR(AND(T3&lt;=74,T3&lt;&gt;0),AND(T4&lt;=74,T4&lt;&gt;0)),$L$66*T25,IF(T3=75,$L$66*T25*(12-$D$58)/12,IF(T4=75,$L$66*T25*(12-$D$59)/12,0)))</f>
        <v>0</v>
      </c>
      <c r="U32" s="39" t="n">
        <f aca="false">IF(OR(AND(U3&lt;=74,U3&lt;&gt;0),AND(U4&lt;=74,U4&lt;&gt;0)),$L$66*U25,IF(U3=75,$L$66*U25*(12-$D$58)/12,IF(U4=75,$L$66*U25*(12-$D$59)/12,0)))</f>
        <v>0</v>
      </c>
      <c r="V32" s="39" t="n">
        <f aca="false">IF(OR(AND(V3&lt;=74,V3&lt;&gt;0),AND(V4&lt;=74,V4&lt;&gt;0)),$L$66*V25,IF(V3=75,$L$66*V25*(12-$D$58)/12,IF(V4=75,$L$66*V25*(12-$D$59)/12,0)))</f>
        <v>0</v>
      </c>
      <c r="W32" s="39" t="n">
        <f aca="false">IF(OR(AND(W3&lt;=74,W3&lt;&gt;0),AND(W4&lt;=74,W4&lt;&gt;0)),$L$66*W25,IF(W3=75,$L$66*W25*(12-$D$58)/12,IF(W4=75,$L$66*W25*(12-$D$59)/12,0)))</f>
        <v>0</v>
      </c>
      <c r="X32" s="39" t="n">
        <f aca="false">IF(OR(AND(X3&lt;=74,X3&lt;&gt;0),AND(X4&lt;=74,X4&lt;&gt;0)),$L$66*X25,IF(X3=75,$L$66*X25*(12-$D$58)/12,IF(X4=75,$L$66*X25*(12-$D$59)/12,0)))</f>
        <v>0</v>
      </c>
      <c r="Y32" s="39" t="n">
        <f aca="false">IF(OR(AND(Y3&lt;=74,Y3&lt;&gt;0),AND(Y4&lt;=74,Y4&lt;&gt;0)),$L$66*Y25,IF(Y3=75,$L$66*Y25*(12-$D$58)/12,IF(Y4=75,$L$66*Y25*(12-$D$59)/12,0)))</f>
        <v>0</v>
      </c>
      <c r="Z32" s="39" t="n">
        <f aca="false">IF(OR(AND(Z3&lt;=74,Z3&lt;&gt;0),AND(Z4&lt;=74,Z4&lt;&gt;0)),$L$66*Z25,IF(Z3=75,$L$66*Z25*(12-$D$58)/12,IF(Z4=75,$L$66*Z25*(12-$D$59)/12,0)))</f>
        <v>0</v>
      </c>
      <c r="AA32" s="39" t="n">
        <f aca="false">IF(OR(AND(AA3&lt;=74,AA3&lt;&gt;0),AND(AA4&lt;=74,AA4&lt;&gt;0)),$L$66*AA25,IF(AA3=75,$L$66*AA25*(12-$D$58)/12,IF(AA4=75,$L$66*AA25*(12-$D$59)/12,0)))</f>
        <v>0</v>
      </c>
      <c r="AB32" s="39" t="n">
        <f aca="false">IF(OR(AND(AB3&lt;=74,AB3&lt;&gt;0),AND(AB4&lt;=74,AB4&lt;&gt;0)),$L$66*AB25,IF(AB3=75,$L$66*AB25*(12-$D$58)/12,IF(AB4=75,$L$66*AB25*(12-$D$59)/12,0)))</f>
        <v>0</v>
      </c>
      <c r="AC32" s="39" t="n">
        <f aca="false">IF(OR(AND(AC3&lt;=74,AC3&lt;&gt;0),AND(AC4&lt;=74,AC4&lt;&gt;0)),$L$66*AC25,IF(AC3=75,$L$66*AC25*(12-$D$58)/12,IF(AC4=75,$L$66*AC25*(12-$D$59)/12,0)))</f>
        <v>0</v>
      </c>
      <c r="AD32" s="39" t="n">
        <f aca="false">IF(OR(AND(AD3&lt;=74,AD3&lt;&gt;0),AND(AD4&lt;=74,AD4&lt;&gt;0)),$L$66*AD25,IF(AD3=75,$L$66*AD25*(12-$D$58)/12,IF(AD4=75,$L$66*AD25*(12-$D$59)/12,0)))</f>
        <v>0</v>
      </c>
      <c r="AE32" s="39" t="n">
        <f aca="false">IF(OR(AND(AE3&lt;=74,AE3&lt;&gt;0),AND(AE4&lt;=74,AE4&lt;&gt;0)),$L$66*AE25,IF(AE3=75,$L$66*AE25*(12-$D$58)/12,IF(AE4=75,$L$66*AE25*(12-$D$59)/12,0)))</f>
        <v>0</v>
      </c>
      <c r="AF32" s="39" t="n">
        <f aca="false">IF(OR(AND(AF3&lt;=74,AF3&lt;&gt;0),AND(AF4&lt;=74,AF4&lt;&gt;0)),$L$66*AF25,IF(AF3=75,$L$66*AF25*(12-$D$58)/12,IF(AF4=75,$L$66*AF25*(12-$D$59)/12,0)))</f>
        <v>0</v>
      </c>
      <c r="AG32" s="39" t="n">
        <f aca="false">IF(OR(AND(AG3&lt;=74,AG3&lt;&gt;0),AND(AG4&lt;=74,AG4&lt;&gt;0)),$L$66*AG25,IF(AG3=75,$L$66*AG25*(12-$D$58)/12,IF(AG4=75,$L$66*AG25*(12-$D$59)/12,0)))</f>
        <v>0</v>
      </c>
      <c r="AH32" s="39" t="n">
        <f aca="false">IF(OR(AND(AH3&lt;=74,AH3&lt;&gt;0),AND(AH4&lt;=74,AH4&lt;&gt;0)),$L$66*AH25,IF(AH3=75,$L$66*AH25*(12-$D$58)/12,IF(AH4=75,$L$66*AH25*(12-$D$59)/12,0)))</f>
        <v>0</v>
      </c>
      <c r="AI32" s="39" t="n">
        <f aca="false">IF(OR(AND(AI3&lt;=74,AI3&lt;&gt;0),AND(AI4&lt;=74,AI4&lt;&gt;0)),$L$66*AI25,IF(AI3=75,$L$66*AI25*(12-$D$58)/12,IF(AI4=75,$L$66*AI25*(12-$D$59)/12,0)))</f>
        <v>0</v>
      </c>
      <c r="AJ32" s="39" t="n">
        <f aca="false">IF(OR(AND(AJ3&lt;=74,AJ3&lt;&gt;0),AND(AJ4&lt;=74,AJ4&lt;&gt;0)),$L$66*AJ25,IF(AJ3=75,$L$66*AJ25*(12-$D$58)/12,IF(AJ4=75,$L$66*AJ25*(12-$D$59)/12,0)))</f>
        <v>0</v>
      </c>
      <c r="AK32" s="39" t="n">
        <f aca="false">IF(OR(AND(AK3&lt;=74,AK3&lt;&gt;0),AND(AK4&lt;=74,AK4&lt;&gt;0)),$L$66*AK25,IF(AK3=75,$L$66*AK25*(12-$D$58)/12,IF(AK4=75,$L$66*AK25*(12-$D$59)/12,0)))</f>
        <v>0</v>
      </c>
      <c r="AL32" s="39" t="n">
        <f aca="false">IF(OR(AND(AL3&lt;=74,AL3&lt;&gt;0),AND(AL4&lt;=74,AL4&lt;&gt;0)),$L$66*AL25,IF(AL3=75,$L$66*AL25*(12-$D$58)/12,IF(AL4=75,$L$66*AL25*(12-$D$59)/12,0)))</f>
        <v>0</v>
      </c>
      <c r="AM32" s="39" t="n">
        <f aca="false">IF(OR(AND(AM3&lt;=74,AM3&lt;&gt;0),AND(AM4&lt;=74,AM4&lt;&gt;0)),$L$66*AM25,IF(AM3=75,$L$66*AM25*(12-$D$58)/12,IF(AM4=75,$L$66*AM25*(12-$D$59)/12,0)))</f>
        <v>0</v>
      </c>
      <c r="AN32" s="39" t="n">
        <f aca="false">IF(OR(AND(AN3&lt;=74,AN3&lt;&gt;0),AND(AN4&lt;=74,AN4&lt;&gt;0)),$L$66*AN25,IF(AN3=75,$L$66*AN25*(12-$D$58)/12,IF(AN4=75,$L$66*AN25*(12-$D$59)/12,0)))</f>
        <v>0</v>
      </c>
      <c r="AO32" s="39" t="n">
        <f aca="false">IF(OR(AND(AO3&lt;=74,AO3&lt;&gt;0),AND(AO4&lt;=74,AO4&lt;&gt;0)),$L$66*AO25,IF(AO3=75,$L$66*AO25*(12-$D$58)/12,IF(AO4=75,$L$66*AO25*(12-$D$59)/12,0)))</f>
        <v>0</v>
      </c>
      <c r="AP32" s="39" t="n">
        <f aca="false">IF(OR(AND(AP3&lt;=74,AP3&lt;&gt;0),AND(AP4&lt;=74,AP4&lt;&gt;0)),$L$66*AP25,IF(AP3=75,$L$66*AP25*(12-$D$58)/12,IF(AP4=75,$L$66*AP25*(12-$D$59)/12,0)))</f>
        <v>0</v>
      </c>
      <c r="AQ32" s="39" t="n">
        <f aca="false">IF(OR(AND(AQ3&lt;=74,AQ3&lt;&gt;0),AND(AQ4&lt;=74,AQ4&lt;&gt;0)),$L$66*AQ25,IF(AQ3=75,$L$66*AQ25*(12-$D$58)/12,IF(AQ4=75,$L$66*AQ25*(12-$D$59)/12,0)))</f>
        <v>0</v>
      </c>
      <c r="AR32" s="39" t="n">
        <f aca="false">IF(OR(AND(AR3&lt;=74,AR3&lt;&gt;0),AND(AR4&lt;=74,AR4&lt;&gt;0)),$L$66*AR25,IF(AR3=75,$L$66*AR25*(12-$D$58)/12,IF(AR4=75,$L$66*AR25*(12-$D$59)/12,0)))</f>
        <v>0</v>
      </c>
      <c r="AS32" s="39" t="n">
        <f aca="false">IF(OR(AND(AS3&lt;=74,AS3&lt;&gt;0),AND(AS4&lt;=74,AS4&lt;&gt;0)),$L$66*AS25,IF(AS3=75,$L$66*AS25*(12-$D$58)/12,IF(AS4=75,$L$66*AS25*(12-$D$59)/12,0)))</f>
        <v>0</v>
      </c>
    </row>
    <row r="33" customFormat="false" ht="17" hidden="false" customHeight="true" outlineLevel="0" collapsed="false">
      <c r="A33" s="164"/>
      <c r="B33" s="161" t="s">
        <v>234</v>
      </c>
      <c r="C33" s="39"/>
      <c r="D33" s="39"/>
      <c r="E33" s="39" t="n">
        <f aca="false">ROUNDDOWN(IF(AND(E3&lt;=74,E3&lt;&gt;0),$I$66*E25,IF(E3=75,$I$66*E25*(12-$D$58)/12,0)),-1)</f>
        <v>0</v>
      </c>
      <c r="F33" s="39" t="n">
        <f aca="false">ROUNDDOWN(IF(AND(F3&lt;=74,F3&lt;&gt;0),$I$66*F25,IF(F3=75,$I$66*F25*(12-$D$58)/12,0)),-1)</f>
        <v>0</v>
      </c>
      <c r="G33" s="39" t="n">
        <f aca="false">ROUNDDOWN(IF(AND(G3&lt;=74,G3&lt;&gt;0),$I$66*G25,IF(G3=75,$I$66*G25*(12-$D$58)/12,0)),-1)</f>
        <v>0</v>
      </c>
      <c r="H33" s="39" t="n">
        <f aca="false">ROUNDDOWN(IF(AND(H3&lt;=74,H3&lt;&gt;0),$I$66*H25,IF(H3=75,$I$66*H25*(12-$D$58)/12,0)),-1)</f>
        <v>0</v>
      </c>
      <c r="I33" s="39" t="n">
        <f aca="false">ROUNDDOWN(IF(AND(I3&lt;=74,I3&lt;&gt;0),$I$66*I25,IF(I3=75,$I$66*I25*(12-$D$58)/12,0)),-1)</f>
        <v>0</v>
      </c>
      <c r="J33" s="39" t="n">
        <f aca="false">ROUNDDOWN(IF(AND(J3&lt;=74,J3&lt;&gt;0),$I$66*J25,IF(J3=75,$I$66*J25*(12-$D$58)/12,0)),-1)</f>
        <v>0</v>
      </c>
      <c r="K33" s="39" t="n">
        <f aca="false">ROUNDDOWN(IF(AND(K3&lt;=74,K3&lt;&gt;0),$I$66*K25,IF(K3=75,$I$66*K25*(12-$D$58)/12,0)),-1)</f>
        <v>0</v>
      </c>
      <c r="L33" s="39" t="n">
        <f aca="false">ROUNDDOWN(IF(AND(L3&lt;=74,L3&lt;&gt;0),$I$66*L25,IF(L3=75,$I$66*L25*(12-$D$58)/12,0)),-1)</f>
        <v>0</v>
      </c>
      <c r="M33" s="39" t="n">
        <f aca="false">ROUNDDOWN(IF(AND(M3&lt;=74,M3&lt;&gt;0),$I$66*M25,IF(M3=75,$I$66*M25*(12-$D$58)/12,0)),-1)</f>
        <v>0</v>
      </c>
      <c r="N33" s="39" t="n">
        <f aca="false">ROUNDDOWN(IF(AND(N3&lt;=74,N3&lt;&gt;0),$I$66*N25,IF(N3=75,$I$66*N25*(12-$D$58)/12,0)),-1)</f>
        <v>0</v>
      </c>
      <c r="O33" s="39" t="n">
        <f aca="false">ROUNDDOWN(IF(AND(O3&lt;=74,O3&lt;&gt;0),$I$66*O25,IF(O3=75,$I$66*O25*(12-$D$58)/12,0)),-1)</f>
        <v>0</v>
      </c>
      <c r="P33" s="39" t="n">
        <f aca="false">ROUNDDOWN(IF(AND(P3&lt;=74,P3&lt;&gt;0),$I$66*P25,IF(P3=75,$I$66*P25*(12-$D$58)/12,0)),-1)</f>
        <v>0</v>
      </c>
      <c r="Q33" s="39" t="n">
        <f aca="false">ROUNDDOWN(IF(AND(Q3&lt;=74,Q3&lt;&gt;0),$I$66*Q25,IF(Q3=75,$I$66*Q25*(12-$D$58)/12,0)),-1)</f>
        <v>0</v>
      </c>
      <c r="R33" s="39" t="n">
        <f aca="false">ROUNDDOWN(IF(AND(R3&lt;=74,R3&lt;&gt;0),$I$66*R25,IF(R3=75,$I$66*R25*(12-$D$58)/12,0)),-1)</f>
        <v>0</v>
      </c>
      <c r="S33" s="39" t="n">
        <f aca="false">ROUNDDOWN(IF(AND(S3&lt;=74,S3&lt;&gt;0),$I$66*S25,IF(S3=75,$I$66*S25*(12-$D$58)/12,0)),-1)</f>
        <v>0</v>
      </c>
      <c r="T33" s="39" t="n">
        <f aca="false">ROUNDDOWN(IF(AND(T3&lt;=74,T3&lt;&gt;0),$I$66*T25,IF(T3=75,$I$66*T25*(12-$D$58)/12,0)),-1)</f>
        <v>0</v>
      </c>
      <c r="U33" s="39" t="n">
        <f aca="false">ROUNDDOWN(IF(AND(U3&lt;=74,U3&lt;&gt;0),$I$66*U25,IF(U3=75,$I$66*U25*(12-$D$58)/12,0)),-1)</f>
        <v>0</v>
      </c>
      <c r="V33" s="39" t="n">
        <f aca="false">ROUNDDOWN(IF(AND(V3&lt;=74,V3&lt;&gt;0),$I$66*V25,IF(V3=75,$I$66*V25*(12-$D$58)/12,0)),-1)</f>
        <v>0</v>
      </c>
      <c r="W33" s="39" t="n">
        <f aca="false">ROUNDDOWN(IF(AND(W3&lt;=74,W3&lt;&gt;0),$I$66*W25,IF(W3=75,$I$66*W25*(12-$D$58)/12,0)),-1)</f>
        <v>0</v>
      </c>
      <c r="X33" s="39" t="n">
        <f aca="false">ROUNDDOWN(IF(AND(X3&lt;=74,X3&lt;&gt;0),$I$66*X25,IF(X3=75,$I$66*X25*(12-$D$58)/12,0)),-1)</f>
        <v>0</v>
      </c>
      <c r="Y33" s="39" t="n">
        <f aca="false">ROUNDDOWN(IF(AND(Y3&lt;=74,Y3&lt;&gt;0),$I$66*Y25,IF(Y3=75,$I$66*Y25*(12-$D$58)/12,0)),-1)</f>
        <v>0</v>
      </c>
      <c r="Z33" s="39" t="n">
        <f aca="false">ROUNDDOWN(IF(AND(Z3&lt;=74,Z3&lt;&gt;0),$I$66*Z25,IF(Z3=75,$I$66*Z25*(12-$D$58)/12,0)),-1)</f>
        <v>0</v>
      </c>
      <c r="AA33" s="39" t="n">
        <f aca="false">ROUNDDOWN(IF(AND(AA3&lt;=74,AA3&lt;&gt;0),$I$66*AA25,IF(AA3=75,$I$66*AA25*(12-$D$58)/12,0)),-1)</f>
        <v>0</v>
      </c>
      <c r="AB33" s="39" t="n">
        <f aca="false">ROUNDDOWN(IF(AND(AB3&lt;=74,AB3&lt;&gt;0),$I$66*AB25,IF(AB3=75,$I$66*AB25*(12-$D$58)/12,0)),-1)</f>
        <v>0</v>
      </c>
      <c r="AC33" s="39" t="n">
        <f aca="false">ROUNDDOWN(IF(AND(AC3&lt;=74,AC3&lt;&gt;0),$I$66*AC25,IF(AC3=75,$I$66*AC25*(12-$D$58)/12,0)),-1)</f>
        <v>0</v>
      </c>
      <c r="AD33" s="39" t="n">
        <f aca="false">ROUNDDOWN(IF(AND(AD3&lt;=74,AD3&lt;&gt;0),$I$66*AD25,IF(AD3=75,$I$66*AD25*(12-$D$58)/12,0)),-1)</f>
        <v>0</v>
      </c>
      <c r="AE33" s="39" t="n">
        <f aca="false">ROUNDDOWN(IF(AND(AE3&lt;=74,AE3&lt;&gt;0),$I$66*AE25,IF(AE3=75,$I$66*AE25*(12-$D$58)/12,0)),-1)</f>
        <v>0</v>
      </c>
      <c r="AF33" s="39" t="n">
        <f aca="false">ROUNDDOWN(IF(AND(AF3&lt;=74,AF3&lt;&gt;0),$I$66*AF25,IF(AF3=75,$I$66*AF25*(12-$D$58)/12,0)),-1)</f>
        <v>0</v>
      </c>
      <c r="AG33" s="39" t="n">
        <f aca="false">ROUNDDOWN(IF(AND(AG3&lt;=74,AG3&lt;&gt;0),$I$66*AG25,IF(AG3=75,$I$66*AG25*(12-$D$58)/12,0)),-1)</f>
        <v>0</v>
      </c>
      <c r="AH33" s="39" t="n">
        <f aca="false">ROUNDDOWN(IF(AND(AH3&lt;=74,AH3&lt;&gt;0),$I$66*AH25,IF(AH3=75,$I$66*AH25*(12-$D$58)/12,0)),-1)</f>
        <v>0</v>
      </c>
      <c r="AI33" s="39" t="n">
        <f aca="false">ROUNDDOWN(IF(AND(AI3&lt;=74,AI3&lt;&gt;0),$I$66*AI25,IF(AI3=75,$I$66*AI25*(12-$D$58)/12,0)),-1)</f>
        <v>0</v>
      </c>
      <c r="AJ33" s="39" t="n">
        <f aca="false">ROUNDDOWN(IF(AND(AJ3&lt;=74,AJ3&lt;&gt;0),$I$66*AJ25,IF(AJ3=75,$I$66*AJ25*(12-$D$58)/12,0)),-1)</f>
        <v>0</v>
      </c>
      <c r="AK33" s="39" t="n">
        <f aca="false">ROUNDDOWN(IF(AND(AK3&lt;=74,AK3&lt;&gt;0),$I$66*AK25,IF(AK3=75,$I$66*AK25*(12-$D$58)/12,0)),-1)</f>
        <v>0</v>
      </c>
      <c r="AL33" s="39" t="n">
        <f aca="false">ROUNDDOWN(IF(AND(AL3&lt;=74,AL3&lt;&gt;0),$I$66*AL25,IF(AL3=75,$I$66*AL25*(12-$D$58)/12,0)),-1)</f>
        <v>0</v>
      </c>
      <c r="AM33" s="39" t="n">
        <f aca="false">ROUNDDOWN(IF(AND(AM3&lt;=74,AM3&lt;&gt;0),$I$66*AM25,IF(AM3=75,$I$66*AM25*(12-$D$58)/12,0)),-1)</f>
        <v>0</v>
      </c>
      <c r="AN33" s="39" t="n">
        <f aca="false">ROUNDDOWN(IF(AND(AN3&lt;=74,AN3&lt;&gt;0),$I$66*AN25,IF(AN3=75,$I$66*AN25*(12-$D$58)/12,0)),-1)</f>
        <v>0</v>
      </c>
      <c r="AO33" s="39" t="n">
        <f aca="false">ROUNDDOWN(IF(AND(AO3&lt;=74,AO3&lt;&gt;0),$I$66*AO25,IF(AO3=75,$I$66*AO25*(12-$D$58)/12,0)),-1)</f>
        <v>0</v>
      </c>
      <c r="AP33" s="39" t="n">
        <f aca="false">ROUNDDOWN(IF(AND(AP3&lt;=74,AP3&lt;&gt;0),$I$66*AP25,IF(AP3=75,$I$66*AP25*(12-$D$58)/12,0)),-1)</f>
        <v>0</v>
      </c>
      <c r="AQ33" s="39" t="n">
        <f aca="false">ROUNDDOWN(IF(AND(AQ3&lt;=74,AQ3&lt;&gt;0),$I$66*AQ25,IF(AQ3=75,$I$66*AQ25*(12-$D$58)/12,0)),-1)</f>
        <v>0</v>
      </c>
      <c r="AR33" s="39" t="n">
        <f aca="false">ROUNDDOWN(IF(AND(AR3&lt;=74,AR3&lt;&gt;0),$I$66*AR25,IF(AR3=75,$I$66*AR25*(12-$D$58)/12,0)),-1)</f>
        <v>0</v>
      </c>
      <c r="AS33" s="39" t="n">
        <f aca="false">ROUNDDOWN(IF(AND(AS3&lt;=74,AS3&lt;&gt;0),$I$66*AS25,IF(AS3=75,$I$66*AS25*(12-$D$58)/12,0)),-1)</f>
        <v>0</v>
      </c>
    </row>
    <row r="34" customFormat="false" ht="17" hidden="false" customHeight="false" outlineLevel="0" collapsed="false">
      <c r="A34" s="164"/>
      <c r="B34" s="161" t="s">
        <v>235</v>
      </c>
      <c r="C34" s="39"/>
      <c r="D34" s="39"/>
      <c r="E34" s="39" t="n">
        <f aca="false">ROUNDDOWN(IF(AND(E4&lt;=74,E4&lt;&gt;0),$I$66*E25,IF(E4=75,$I$66*E25*(12-$D$59)/12,0)),-1)</f>
        <v>0</v>
      </c>
      <c r="F34" s="39" t="n">
        <f aca="false">ROUNDDOWN(IF(AND(F4&lt;=74,F4&lt;&gt;0),$I$66*F25,IF(F4=75,$I$66*F25*(12-$D$59)/12,0)),-1)</f>
        <v>0</v>
      </c>
      <c r="G34" s="39" t="n">
        <f aca="false">ROUNDDOWN(IF(AND(G4&lt;=74,G4&lt;&gt;0),$I$66*G25,IF(G4=75,$I$66*G25*(12-$D$59)/12,0)),-1)</f>
        <v>0</v>
      </c>
      <c r="H34" s="39" t="n">
        <f aca="false">ROUNDDOWN(IF(AND(H4&lt;=74,H4&lt;&gt;0),$I$66*H25,IF(H4=75,$I$66*H25*(12-$D$59)/12,0)),-1)</f>
        <v>0</v>
      </c>
      <c r="I34" s="39" t="n">
        <f aca="false">ROUNDDOWN(IF(AND(I4&lt;=74,I4&lt;&gt;0),$I$66*I25,IF(I4=75,$I$66*I25*(12-$D$59)/12,0)),-1)</f>
        <v>0</v>
      </c>
      <c r="J34" s="39" t="n">
        <f aca="false">ROUNDDOWN(IF(AND(J4&lt;=74,J4&lt;&gt;0),$I$66*J25,IF(J4=75,$I$66*J25*(12-$D$59)/12,0)),-1)</f>
        <v>0</v>
      </c>
      <c r="K34" s="39" t="n">
        <f aca="false">ROUNDDOWN(IF(AND(K4&lt;=74,K4&lt;&gt;0),$I$66*K25,IF(K4=75,$I$66*K25*(12-$D$59)/12,0)),-1)</f>
        <v>0</v>
      </c>
      <c r="L34" s="39" t="n">
        <f aca="false">ROUNDDOWN(IF(AND(L4&lt;=74,L4&lt;&gt;0),$I$66*L25,IF(L4=75,$I$66*L25*(12-$D$59)/12,0)),-1)</f>
        <v>0</v>
      </c>
      <c r="M34" s="39" t="n">
        <f aca="false">ROUNDDOWN(IF(AND(M4&lt;=74,M4&lt;&gt;0),$I$66*M25,IF(M4=75,$I$66*M25*(12-$D$59)/12,0)),-1)</f>
        <v>0</v>
      </c>
      <c r="N34" s="39" t="n">
        <f aca="false">ROUNDDOWN(IF(AND(N4&lt;=74,N4&lt;&gt;0),$I$66*N25,IF(N4=75,$I$66*N25*(12-$D$59)/12,0)),-1)</f>
        <v>0</v>
      </c>
      <c r="O34" s="39" t="n">
        <f aca="false">ROUNDDOWN(IF(AND(O4&lt;=74,O4&lt;&gt;0),$I$66*O25,IF(O4=75,$I$66*O25*(12-$D$59)/12,0)),-1)</f>
        <v>0</v>
      </c>
      <c r="P34" s="39" t="n">
        <f aca="false">ROUNDDOWN(IF(AND(P4&lt;=74,P4&lt;&gt;0),$I$66*P25,IF(P4=75,$I$66*P25*(12-$D$59)/12,0)),-1)</f>
        <v>0</v>
      </c>
      <c r="Q34" s="39" t="n">
        <f aca="false">ROUNDDOWN(IF(AND(Q4&lt;=74,Q4&lt;&gt;0),$I$66*Q25,IF(Q4=75,$I$66*Q25*(12-$D$59)/12,0)),-1)</f>
        <v>0</v>
      </c>
      <c r="R34" s="39" t="n">
        <f aca="false">ROUNDDOWN(IF(AND(R4&lt;=74,R4&lt;&gt;0),$I$66*R25,IF(R4=75,$I$66*R25*(12-$D$59)/12,0)),-1)</f>
        <v>0</v>
      </c>
      <c r="S34" s="39" t="n">
        <f aca="false">ROUNDDOWN(IF(AND(S4&lt;=74,S4&lt;&gt;0),$I$66*S25,IF(S4=75,$I$66*S25*(12-$D$59)/12,0)),-1)</f>
        <v>0</v>
      </c>
      <c r="T34" s="39" t="n">
        <f aca="false">ROUNDDOWN(IF(AND(T4&lt;=74,T4&lt;&gt;0),$I$66*T25,IF(T4=75,$I$66*T25*(12-$D$59)/12,0)),-1)</f>
        <v>0</v>
      </c>
      <c r="U34" s="39" t="n">
        <f aca="false">ROUNDDOWN(IF(AND(U4&lt;=74,U4&lt;&gt;0),$I$66*U25,IF(U4=75,$I$66*U25*(12-$D$59)/12,0)),-1)</f>
        <v>0</v>
      </c>
      <c r="V34" s="39" t="n">
        <f aca="false">ROUNDDOWN(IF(AND(V4&lt;=74,V4&lt;&gt;0),$I$66*V25,IF(V4=75,$I$66*V25*(12-$D$59)/12,0)),-1)</f>
        <v>0</v>
      </c>
      <c r="W34" s="39" t="n">
        <f aca="false">ROUNDDOWN(IF(AND(W4&lt;=74,W4&lt;&gt;0),$I$66*W25,IF(W4=75,$I$66*W25*(12-$D$59)/12,0)),-1)</f>
        <v>0</v>
      </c>
      <c r="X34" s="39" t="n">
        <f aca="false">ROUNDDOWN(IF(AND(X4&lt;=74,X4&lt;&gt;0),$I$66*X25,IF(X4=75,$I$66*X25*(12-$D$59)/12,0)),-1)</f>
        <v>0</v>
      </c>
      <c r="Y34" s="39" t="n">
        <f aca="false">ROUNDDOWN(IF(AND(Y4&lt;=74,Y4&lt;&gt;0),$I$66*Y25,IF(Y4=75,$I$66*Y25*(12-$D$59)/12,0)),-1)</f>
        <v>0</v>
      </c>
      <c r="Z34" s="39" t="n">
        <f aca="false">ROUNDDOWN(IF(AND(Z4&lt;=74,Z4&lt;&gt;0),$I$66*Z25,IF(Z4=75,$I$66*Z25*(12-$D$59)/12,0)),-1)</f>
        <v>0</v>
      </c>
      <c r="AA34" s="39" t="n">
        <f aca="false">ROUNDDOWN(IF(AND(AA4&lt;=74,AA4&lt;&gt;0),$I$66*AA25,IF(AA4=75,$I$66*AA25*(12-$D$59)/12,0)),-1)</f>
        <v>0</v>
      </c>
      <c r="AB34" s="39" t="n">
        <f aca="false">ROUNDDOWN(IF(AND(AB4&lt;=74,AB4&lt;&gt;0),$I$66*AB25,IF(AB4=75,$I$66*AB25*(12-$D$59)/12,0)),-1)</f>
        <v>0</v>
      </c>
      <c r="AC34" s="39" t="n">
        <f aca="false">ROUNDDOWN(IF(AND(AC4&lt;=74,AC4&lt;&gt;0),$I$66*AC25,IF(AC4=75,$I$66*AC25*(12-$D$59)/12,0)),-1)</f>
        <v>0</v>
      </c>
      <c r="AD34" s="39" t="n">
        <f aca="false">ROUNDDOWN(IF(AND(AD4&lt;=74,AD4&lt;&gt;0),$I$66*AD25,IF(AD4=75,$I$66*AD25*(12-$D$59)/12,0)),-1)</f>
        <v>0</v>
      </c>
      <c r="AE34" s="39" t="n">
        <f aca="false">ROUNDDOWN(IF(AND(AE4&lt;=74,AE4&lt;&gt;0),$I$66*AE25,IF(AE4=75,$I$66*AE25*(12-$D$59)/12,0)),-1)</f>
        <v>0</v>
      </c>
      <c r="AF34" s="39" t="n">
        <f aca="false">ROUNDDOWN(IF(AND(AF4&lt;=74,AF4&lt;&gt;0),$I$66*AF25,IF(AF4=75,$I$66*AF25*(12-$D$59)/12,0)),-1)</f>
        <v>0</v>
      </c>
      <c r="AG34" s="39" t="n">
        <f aca="false">ROUNDDOWN(IF(AND(AG4&lt;=74,AG4&lt;&gt;0),$I$66*AG25,IF(AG4=75,$I$66*AG25*(12-$D$59)/12,0)),-1)</f>
        <v>0</v>
      </c>
      <c r="AH34" s="39" t="n">
        <f aca="false">ROUNDDOWN(IF(AND(AH4&lt;=74,AH4&lt;&gt;0),$I$66*AH25,IF(AH4=75,$I$66*AH25*(12-$D$59)/12,0)),-1)</f>
        <v>0</v>
      </c>
      <c r="AI34" s="39" t="n">
        <f aca="false">ROUNDDOWN(IF(AND(AI4&lt;=74,AI4&lt;&gt;0),$I$66*AI25,IF(AI4=75,$I$66*AI25*(12-$D$59)/12,0)),-1)</f>
        <v>0</v>
      </c>
      <c r="AJ34" s="39" t="n">
        <f aca="false">ROUNDDOWN(IF(AND(AJ4&lt;=74,AJ4&lt;&gt;0),$I$66*AJ25,IF(AJ4=75,$I$66*AJ25*(12-$D$59)/12,0)),-1)</f>
        <v>0</v>
      </c>
      <c r="AK34" s="39" t="n">
        <f aca="false">ROUNDDOWN(IF(AND(AK4&lt;=74,AK4&lt;&gt;0),$I$66*AK25,IF(AK4=75,$I$66*AK25*(12-$D$59)/12,0)),-1)</f>
        <v>0</v>
      </c>
      <c r="AL34" s="39" t="n">
        <f aca="false">ROUNDDOWN(IF(AND(AL4&lt;=74,AL4&lt;&gt;0),$I$66*AL25,IF(AL4=75,$I$66*AL25*(12-$D$59)/12,0)),-1)</f>
        <v>0</v>
      </c>
      <c r="AM34" s="39" t="n">
        <f aca="false">ROUNDDOWN(IF(AND(AM4&lt;=74,AM4&lt;&gt;0),$I$66*AM25,IF(AM4=75,$I$66*AM25*(12-$D$59)/12,0)),-1)</f>
        <v>0</v>
      </c>
      <c r="AN34" s="39" t="n">
        <f aca="false">ROUNDDOWN(IF(AND(AN4&lt;=74,AN4&lt;&gt;0),$I$66*AN25,IF(AN4=75,$I$66*AN25*(12-$D$59)/12,0)),-1)</f>
        <v>0</v>
      </c>
      <c r="AO34" s="39" t="n">
        <f aca="false">ROUNDDOWN(IF(AND(AO4&lt;=74,AO4&lt;&gt;0),$I$66*AO25,IF(AO4=75,$I$66*AO25*(12-$D$59)/12,0)),-1)</f>
        <v>0</v>
      </c>
      <c r="AP34" s="39" t="n">
        <f aca="false">ROUNDDOWN(IF(AND(AP4&lt;=74,AP4&lt;&gt;0),$I$66*AP25,IF(AP4=75,$I$66*AP25*(12-$D$59)/12,0)),-1)</f>
        <v>0</v>
      </c>
      <c r="AQ34" s="39" t="n">
        <f aca="false">ROUNDDOWN(IF(AND(AQ4&lt;=74,AQ4&lt;&gt;0),$I$66*AQ25,IF(AQ4=75,$I$66*AQ25*(12-$D$59)/12,0)),-1)</f>
        <v>0</v>
      </c>
      <c r="AR34" s="39" t="n">
        <f aca="false">ROUNDDOWN(IF(AND(AR4&lt;=74,AR4&lt;&gt;0),$I$66*AR25,IF(AR4=75,$I$66*AR25*(12-$D$59)/12,0)),-1)</f>
        <v>0</v>
      </c>
      <c r="AS34" s="39" t="n">
        <f aca="false">ROUNDDOWN(IF(AND(AS4&lt;=74,AS4&lt;&gt;0),$I$66*AS25,IF(AS4=75,$I$66*AS25*(12-$D$59)/12,0)),-1)</f>
        <v>0</v>
      </c>
    </row>
    <row r="35" s="105" customFormat="true" ht="17" hidden="false" customHeight="false" outlineLevel="0" collapsed="false">
      <c r="A35" s="166" t="s">
        <v>238</v>
      </c>
      <c r="B35" s="166"/>
      <c r="C35" s="56" t="n">
        <f aca="false">SUM(C31:C34)</f>
        <v>0</v>
      </c>
      <c r="D35" s="56" t="n">
        <f aca="false">SUM(D31:D34)</f>
        <v>0</v>
      </c>
      <c r="E35" s="56" t="n">
        <f aca="false">SUM(E31:E34)</f>
        <v>0</v>
      </c>
      <c r="F35" s="56" t="n">
        <f aca="false">SUM(F31:F34)</f>
        <v>0</v>
      </c>
      <c r="G35" s="56" t="n">
        <f aca="false">SUM(G31:G34)</f>
        <v>0</v>
      </c>
      <c r="H35" s="56" t="n">
        <f aca="false">SUM(H31:H34)</f>
        <v>0</v>
      </c>
      <c r="I35" s="56" t="n">
        <f aca="false">SUM(I31:I34)</f>
        <v>0</v>
      </c>
      <c r="J35" s="56" t="n">
        <f aca="false">SUM(J31:J34)</f>
        <v>0</v>
      </c>
      <c r="K35" s="56" t="n">
        <f aca="false">SUM(K31:K34)</f>
        <v>0</v>
      </c>
      <c r="L35" s="56" t="n">
        <f aca="false">SUM(L31:L34)</f>
        <v>0</v>
      </c>
      <c r="M35" s="56" t="n">
        <f aca="false">SUM(M31:M34)</f>
        <v>0</v>
      </c>
      <c r="N35" s="56" t="n">
        <f aca="false">SUM(N31:N34)</f>
        <v>0</v>
      </c>
      <c r="O35" s="56" t="n">
        <f aca="false">SUM(O31:O34)</f>
        <v>0</v>
      </c>
      <c r="P35" s="56" t="n">
        <f aca="false">SUM(P31:P34)</f>
        <v>0</v>
      </c>
      <c r="Q35" s="56" t="n">
        <f aca="false">SUM(Q31:Q34)</f>
        <v>0</v>
      </c>
      <c r="R35" s="56" t="n">
        <f aca="false">SUM(R31:R34)</f>
        <v>0</v>
      </c>
      <c r="S35" s="56" t="n">
        <f aca="false">SUM(S31:S34)</f>
        <v>0</v>
      </c>
      <c r="T35" s="56" t="n">
        <f aca="false">SUM(T31:T34)</f>
        <v>0</v>
      </c>
      <c r="U35" s="56" t="n">
        <f aca="false">SUM(U31:U34)</f>
        <v>0</v>
      </c>
      <c r="V35" s="56" t="n">
        <f aca="false">SUM(V31:V34)</f>
        <v>0</v>
      </c>
      <c r="W35" s="56" t="n">
        <f aca="false">SUM(W31:W34)</f>
        <v>0</v>
      </c>
      <c r="X35" s="56" t="n">
        <f aca="false">SUM(X31:X34)</f>
        <v>0</v>
      </c>
      <c r="Y35" s="56" t="n">
        <f aca="false">SUM(Y31:Y34)</f>
        <v>0</v>
      </c>
      <c r="Z35" s="56" t="n">
        <f aca="false">SUM(Z31:Z34)</f>
        <v>0</v>
      </c>
      <c r="AA35" s="56" t="n">
        <f aca="false">SUM(AA31:AA34)</f>
        <v>0</v>
      </c>
      <c r="AB35" s="56" t="n">
        <f aca="false">SUM(AB31:AB34)</f>
        <v>0</v>
      </c>
      <c r="AC35" s="56" t="n">
        <f aca="false">SUM(AC31:AC34)</f>
        <v>0</v>
      </c>
      <c r="AD35" s="56" t="n">
        <f aca="false">SUM(AD31:AD34)</f>
        <v>0</v>
      </c>
      <c r="AE35" s="56" t="n">
        <f aca="false">SUM(AE31:AE34)</f>
        <v>0</v>
      </c>
      <c r="AF35" s="56" t="n">
        <f aca="false">SUM(AF31:AF34)</f>
        <v>0</v>
      </c>
      <c r="AG35" s="56" t="n">
        <f aca="false">SUM(AG31:AG34)</f>
        <v>0</v>
      </c>
      <c r="AH35" s="56" t="n">
        <f aca="false">SUM(AH31:AH34)</f>
        <v>0</v>
      </c>
      <c r="AI35" s="56" t="n">
        <f aca="false">SUM(AI31:AI34)</f>
        <v>0</v>
      </c>
      <c r="AJ35" s="56" t="n">
        <f aca="false">SUM(AJ31:AJ34)</f>
        <v>0</v>
      </c>
      <c r="AK35" s="56" t="n">
        <f aca="false">SUM(AK31:AK34)</f>
        <v>0</v>
      </c>
      <c r="AL35" s="56" t="n">
        <f aca="false">SUM(AL31:AL34)</f>
        <v>0</v>
      </c>
      <c r="AM35" s="56" t="n">
        <f aca="false">SUM(AM31:AM34)</f>
        <v>0</v>
      </c>
      <c r="AN35" s="56" t="n">
        <f aca="false">SUM(AN31:AN34)</f>
        <v>0</v>
      </c>
      <c r="AO35" s="56" t="n">
        <f aca="false">SUM(AO31:AO34)</f>
        <v>0</v>
      </c>
      <c r="AP35" s="56" t="n">
        <f aca="false">SUM(AP31:AP34)</f>
        <v>0</v>
      </c>
      <c r="AQ35" s="56" t="n">
        <f aca="false">SUM(AQ31:AQ34)</f>
        <v>0</v>
      </c>
      <c r="AR35" s="56" t="n">
        <f aca="false">SUM(AR31:AR34)</f>
        <v>0</v>
      </c>
      <c r="AS35" s="56" t="n">
        <f aca="false">SUM(AS31:AS34)</f>
        <v>0</v>
      </c>
    </row>
    <row r="36" s="2" customFormat="true" ht="17" hidden="false" customHeight="true" outlineLevel="0" collapsed="false">
      <c r="A36" s="167" t="s">
        <v>239</v>
      </c>
      <c r="B36" s="39" t="s">
        <v>232</v>
      </c>
      <c r="C36" s="39"/>
      <c r="D36" s="39"/>
      <c r="E36" s="39" t="n">
        <f aca="false">ROUNDDOWN(IF(AND(E3&lt;=64,E4&lt;=64,E3&gt;=41,E4&gt;=41),(D21+D22)*$G$69,IF(OR(E3&gt;=66,E3=0),IF(E4=0,0,D22*$G$69*IF(E4=40,$D$59/12,(IF(E4=65,(12-$D$59)/12,1)))),D21*$G$69*IF(E3=40,$D$58/12,(IF(E3=65,(12-$D$58)/12,1))))),-1)</f>
        <v>0</v>
      </c>
      <c r="F36" s="39" t="n">
        <f aca="false">ROUNDDOWN(IF(AND(F3&lt;=64,F4&lt;=64,F3&gt;=41,F4&gt;=41),(E21+E22)*$G$69,IF(OR(F3&gt;=66,F3=0),IF(F4=0,0,E22*$G$69*IF(F4=40,$D$59/12,(IF(F4=65,(12-$D$59)/12,1)))),E21*$G$69*IF(F3=40,$D$58/12,(IF(F3=65,(12-$D$58)/12,1))))),-1)</f>
        <v>0</v>
      </c>
      <c r="G36" s="39" t="n">
        <f aca="false">ROUNDDOWN(IF(AND(G3&lt;=64,G4&lt;=64,G3&gt;=41,G4&gt;=41),(F21+F22)*$G$69,IF(OR(G3&gt;=66,G3=0),IF(G4=0,0,F22*$G$69*IF(G4=40,$D$59/12,(IF(G4=65,(12-$D$59)/12,1)))),F21*$G$69*IF(G3=40,$D$58/12,(IF(G3=65,(12-$D$58)/12,1))))),-1)</f>
        <v>0</v>
      </c>
      <c r="H36" s="39" t="n">
        <f aca="false">ROUNDDOWN(IF(AND(H3&lt;=64,H4&lt;=64,H3&gt;=41,H4&gt;=41),(G21+G22)*$G$69,IF(OR(H3&gt;=66,H3=0),IF(H4=0,0,G22*$G$69*IF(H4=40,$D$59/12,(IF(H4=65,(12-$D$59)/12,1)))),G21*$G$69*IF(H3=40,$D$58/12,(IF(H3=65,(12-$D$58)/12,1))))),-1)</f>
        <v>0</v>
      </c>
      <c r="I36" s="39" t="n">
        <f aca="false">ROUNDDOWN(IF(AND(I3&lt;=64,I4&lt;=64,I3&gt;=41,I4&gt;=41),(H21+H22)*$G$69,IF(OR(I3&gt;=66,I3=0),IF(I4=0,0,H22*$G$69*IF(I4=40,$D$59/12,(IF(I4=65,(12-$D$59)/12,1)))),H21*$G$69*IF(I3=40,$D$58/12,(IF(I3=65,(12-$D$58)/12,1))))),-1)</f>
        <v>0</v>
      </c>
      <c r="J36" s="39" t="n">
        <f aca="false">ROUNDDOWN(IF(AND(J3&lt;=64,J4&lt;=64,J3&gt;=41,J4&gt;=41),(I21+I22)*$G$69,IF(OR(J3&gt;=66,J3=0),IF(J4=0,0,I22*$G$69*IF(J4=40,$D$59/12,(IF(J4=65,(12-$D$59)/12,1)))),I21*$G$69*IF(J3=40,$D$58/12,(IF(J3=65,(12-$D$58)/12,1))))),-1)</f>
        <v>0</v>
      </c>
      <c r="K36" s="39" t="n">
        <f aca="false">ROUNDDOWN(IF(AND(K3&lt;=64,K4&lt;=64,K3&gt;=41,K4&gt;=41),(J21+J22)*$G$69,IF(OR(K3&gt;=66,K3=0),IF(K4=0,0,J22*$G$69*IF(K4=40,$D$59/12,(IF(K4=65,(12-$D$59)/12,1)))),J21*$G$69*IF(K3=40,$D$58/12,(IF(K3=65,(12-$D$58)/12,1))))),-1)</f>
        <v>0</v>
      </c>
      <c r="L36" s="39" t="n">
        <f aca="false">ROUNDDOWN(IF(AND(L3&lt;=64,L4&lt;=64,L3&gt;=41,L4&gt;=41),(K21+K22)*$G$69,IF(OR(L3&gt;=66,L3=0),IF(L4=0,0,K22*$G$69*IF(L4=40,$D$59/12,(IF(L4=65,(12-$D$59)/12,1)))),K21*$G$69*IF(L3=40,$D$58/12,(IF(L3=65,(12-$D$58)/12,1))))),-1)</f>
        <v>0</v>
      </c>
      <c r="M36" s="39" t="n">
        <f aca="false">ROUNDDOWN(IF(AND(M3&lt;=64,M4&lt;=64,M3&gt;=41,M4&gt;=41),(L21+L22)*$G$69,IF(OR(M3&gt;=66,M3=0),IF(M4=0,0,L22*$G$69*IF(M4=40,$D$59/12,(IF(M4=65,(12-$D$59)/12,1)))),L21*$G$69*IF(M3=40,$D$58/12,(IF(M3=65,(12-$D$58)/12,1))))),-1)</f>
        <v>0</v>
      </c>
      <c r="N36" s="39" t="n">
        <f aca="false">ROUNDDOWN(IF(AND(N3&lt;=64,N4&lt;=64,N3&gt;=41,N4&gt;=41),(M21+M22)*$G$69,IF(OR(N3&gt;=66,N3=0),IF(N4=0,0,M22*$G$69*IF(N4=40,$D$59/12,(IF(N4=65,(12-$D$59)/12,1)))),M21*$G$69*IF(N3=40,$D$58/12,(IF(N3=65,(12-$D$58)/12,1))))),-1)</f>
        <v>0</v>
      </c>
      <c r="O36" s="39" t="n">
        <f aca="false">ROUNDDOWN(IF(AND(O3&lt;=64,O4&lt;=64,O3&gt;=41,O4&gt;=41),(N21+N22)*$G$69,IF(OR(O3&gt;=66,O3=0),IF(O4=0,0,N22*$G$69*IF(O4=40,$D$59/12,(IF(O4=65,(12-$D$59)/12,1)))),N21*$G$69*IF(O3=40,$D$58/12,(IF(O3=65,(12-$D$58)/12,1))))),-1)</f>
        <v>0</v>
      </c>
      <c r="P36" s="39" t="n">
        <f aca="false">ROUNDDOWN(IF(AND(P3&lt;=64,P4&lt;=64,P3&gt;=41,P4&gt;=41),(O21+O22)*$G$69,IF(OR(P3&gt;=66,P3=0),IF(P4=0,0,O22*$G$69*IF(P4=40,$D$59/12,(IF(P4=65,(12-$D$59)/12,1)))),O21*$G$69*IF(P3=40,$D$58/12,(IF(P3=65,(12-$D$58)/12,1))))),-1)</f>
        <v>0</v>
      </c>
      <c r="Q36" s="39" t="n">
        <f aca="false">ROUNDDOWN(IF(AND(Q3&lt;=64,Q4&lt;=64,Q3&gt;=41,Q4&gt;=41),(P21+P22)*$G$69,IF(OR(Q3&gt;=66,Q3=0),IF(Q4=0,0,P22*$G$69*IF(Q4=40,$D$59/12,(IF(Q4=65,(12-$D$59)/12,1)))),P21*$G$69*IF(Q3=40,$D$58/12,(IF(Q3=65,(12-$D$58)/12,1))))),-1)</f>
        <v>0</v>
      </c>
      <c r="R36" s="39" t="n">
        <f aca="false">ROUNDDOWN(IF(AND(R3&lt;=64,R4&lt;=64,R3&gt;=41,R4&gt;=41),(Q21+Q22)*$G$69,IF(OR(R3&gt;=66,R3=0),IF(R4=0,0,Q22*$G$69*IF(R4=40,$D$59/12,(IF(R4=65,(12-$D$59)/12,1)))),Q21*$G$69*IF(R3=40,$D$58/12,(IF(R3=65,(12-$D$58)/12,1))))),-1)</f>
        <v>0</v>
      </c>
      <c r="S36" s="39" t="n">
        <f aca="false">ROUNDDOWN(IF(AND(S3&lt;=64,S4&lt;=64,S3&gt;=41,S4&gt;=41),(R21+R22)*$G$69,IF(OR(S3&gt;=66,S3=0),IF(S4=0,0,R22*$G$69*IF(S4=40,$D$59/12,(IF(S4=65,(12-$D$59)/12,1)))),R21*$G$69*IF(S3=40,$D$58/12,(IF(S3=65,(12-$D$58)/12,1))))),-1)</f>
        <v>0</v>
      </c>
      <c r="T36" s="39" t="n">
        <f aca="false">ROUNDDOWN(IF(AND(T3&lt;=64,T4&lt;=64,T3&gt;=41,T4&gt;=41),(S21+S22)*$G$69,IF(OR(T3&gt;=66,T3=0),IF(T4=0,0,S22*$G$69*IF(T4=40,$D$59/12,(IF(T4=65,(12-$D$59)/12,1)))),S21*$G$69*IF(T3=40,$D$58/12,(IF(T3=65,(12-$D$58)/12,1))))),-1)</f>
        <v>0</v>
      </c>
      <c r="U36" s="39" t="n">
        <f aca="false">ROUNDDOWN(IF(AND(U3&lt;=64,U4&lt;=64,U3&gt;=41,U4&gt;=41),(T21+T22)*$G$69,IF(OR(U3&gt;=66,U3=0),IF(U4=0,0,T22*$G$69*IF(U4=40,$D$59/12,(IF(U4=65,(12-$D$59)/12,1)))),T21*$G$69*IF(U3=40,$D$58/12,(IF(U3=65,(12-$D$58)/12,1))))),-1)</f>
        <v>0</v>
      </c>
      <c r="V36" s="39" t="n">
        <f aca="false">ROUNDDOWN(IF(AND(V3&lt;=64,V4&lt;=64,V3&gt;=41,V4&gt;=41),(U21+U22)*$G$69,IF(OR(V3&gt;=66,V3=0),IF(V4=0,0,U22*$G$69*IF(V4=40,$D$59/12,(IF(V4=65,(12-$D$59)/12,1)))),U21*$G$69*IF(V3=40,$D$58/12,(IF(V3=65,(12-$D$58)/12,1))))),-1)</f>
        <v>0</v>
      </c>
      <c r="W36" s="39" t="n">
        <f aca="false">ROUNDDOWN(IF(AND(W3&lt;=64,W4&lt;=64,W3&gt;=41,W4&gt;=41),(V21+V22)*$G$69,IF(OR(W3&gt;=66,W3=0),IF(W4=0,0,V22*$G$69*IF(W4=40,$D$59/12,(IF(W4=65,(12-$D$59)/12,1)))),V21*$G$69*IF(W3=40,$D$58/12,(IF(W3=65,(12-$D$58)/12,1))))),-1)</f>
        <v>0</v>
      </c>
      <c r="X36" s="39" t="n">
        <f aca="false">ROUNDDOWN(IF(AND(X3&lt;=64,X4&lt;=64,X3&gt;=41,X4&gt;=41),(W21+W22)*$G$69,IF(OR(X3&gt;=66,X3=0),IF(X4=0,0,W22*$G$69*IF(X4=40,$D$59/12,(IF(X4=65,(12-$D$59)/12,1)))),W21*$G$69*IF(X3=40,$D$58/12,(IF(X3=65,(12-$D$58)/12,1))))),-1)</f>
        <v>0</v>
      </c>
      <c r="Y36" s="39" t="n">
        <f aca="false">ROUNDDOWN(IF(AND(Y3&lt;=64,Y4&lt;=64,Y3&gt;=41,Y4&gt;=41),(X21+X22)*$G$69,IF(OR(Y3&gt;=66,Y3=0),IF(Y4=0,0,X22*$G$69*IF(Y4=40,$D$59/12,(IF(Y4=65,(12-$D$59)/12,1)))),X21*$G$69*IF(Y3=40,$D$58/12,(IF(Y3=65,(12-$D$58)/12,1))))),-1)</f>
        <v>0</v>
      </c>
      <c r="Z36" s="39" t="n">
        <f aca="false">ROUNDDOWN(IF(AND(Z3&lt;=64,Z4&lt;=64,Z3&gt;=41,Z4&gt;=41),(Y21+Y22)*$G$69,IF(OR(Z3&gt;=66,Z3=0),IF(Z4=0,0,Y22*$G$69*IF(Z4=40,$D$59/12,(IF(Z4=65,(12-$D$59)/12,1)))),Y21*$G$69*IF(Z3=40,$D$58/12,(IF(Z3=65,(12-$D$58)/12,1))))),-1)</f>
        <v>0</v>
      </c>
      <c r="AA36" s="39" t="n">
        <f aca="false">ROUNDDOWN(IF(AND(AA3&lt;=64,AA4&lt;=64,AA3&gt;=41,AA4&gt;=41),(Z21+Z22)*$G$69,IF(OR(AA3&gt;=66,AA3=0),IF(AA4=0,0,Z22*$G$69*IF(AA4=40,$D$59/12,(IF(AA4=65,(12-$D$59)/12,1)))),Z21*$G$69*IF(AA3=40,$D$58/12,(IF(AA3=65,(12-$D$58)/12,1))))),-1)</f>
        <v>0</v>
      </c>
      <c r="AB36" s="39" t="n">
        <f aca="false">ROUNDDOWN(IF(AND(AB3&lt;=64,AB4&lt;=64,AB3&gt;=41,AB4&gt;=41),(AA21+AA22)*$G$69,IF(OR(AB3&gt;=66,AB3=0),IF(AB4=0,0,AA22*$G$69*IF(AB4=40,$D$59/12,(IF(AB4=65,(12-$D$59)/12,1)))),AA21*$G$69*IF(AB3=40,$D$58/12,(IF(AB3=65,(12-$D$58)/12,1))))),-1)</f>
        <v>0</v>
      </c>
      <c r="AC36" s="39" t="n">
        <f aca="false">ROUNDDOWN(IF(AND(AC3&lt;=64,AC4&lt;=64,AC3&gt;=41,AC4&gt;=41),(AB21+AB22)*$G$69,IF(OR(AC3&gt;=66,AC3=0),IF(AC4=0,0,AB22*$G$69*IF(AC4=40,$D$59/12,(IF(AC4=65,(12-$D$59)/12,1)))),AB21*$G$69*IF(AC3=40,$D$58/12,(IF(AC3=65,(12-$D$58)/12,1))))),-1)</f>
        <v>0</v>
      </c>
      <c r="AD36" s="39" t="n">
        <f aca="false">ROUNDDOWN(IF(AND(AD3&lt;=64,AD4&lt;=64,AD3&gt;=41,AD4&gt;=41),(AC21+AC22)*$G$69,IF(OR(AD3&gt;=66,AD3=0),IF(AD4=0,0,AC22*$G$69*IF(AD4=40,$D$59/12,(IF(AD4=65,(12-$D$59)/12,1)))),AC21*$G$69*IF(AD3=40,$D$58/12,(IF(AD3=65,(12-$D$58)/12,1))))),-1)</f>
        <v>0</v>
      </c>
      <c r="AE36" s="39" t="n">
        <f aca="false">ROUNDDOWN(IF(AND(AE3&lt;=64,AE4&lt;=64,AE3&gt;=41,AE4&gt;=41),(AD21+AD22)*$G$69,IF(OR(AE3&gt;=66,AE3=0),IF(AE4=0,0,AD22*$G$69*IF(AE4=40,$D$59/12,(IF(AE4=65,(12-$D$59)/12,1)))),AD21*$G$69*IF(AE3=40,$D$58/12,(IF(AE3=65,(12-$D$58)/12,1))))),-1)</f>
        <v>0</v>
      </c>
      <c r="AF36" s="39" t="n">
        <f aca="false">ROUNDDOWN(IF(AND(AF3&lt;=64,AF4&lt;=64,AF3&gt;=41,AF4&gt;=41),(AE21+AE22)*$G$69,IF(OR(AF3&gt;=66,AF3=0),IF(AF4=0,0,AE22*$G$69*IF(AF4=40,$D$59/12,(IF(AF4=65,(12-$D$59)/12,1)))),AE21*$G$69*IF(AF3=40,$D$58/12,(IF(AF3=65,(12-$D$58)/12,1))))),-1)</f>
        <v>0</v>
      </c>
      <c r="AG36" s="39" t="n">
        <f aca="false">ROUNDDOWN(IF(AND(AG3&lt;=64,AG4&lt;=64,AG3&gt;=41,AG4&gt;=41),(AF21+AF22)*$G$69,IF(OR(AG3&gt;=66,AG3=0),IF(AG4=0,0,AF22*$G$69*IF(AG4=40,$D$59/12,(IF(AG4=65,(12-$D$59)/12,1)))),AF21*$G$69*IF(AG3=40,$D$58/12,(IF(AG3=65,(12-$D$58)/12,1))))),-1)</f>
        <v>0</v>
      </c>
      <c r="AH36" s="39" t="n">
        <f aca="false">ROUNDDOWN(IF(AND(AH3&lt;=64,AH4&lt;=64,AH3&gt;=41,AH4&gt;=41),(AG21+AG22)*$G$69,IF(OR(AH3&gt;=66,AH3=0),IF(AH4=0,0,AG22*$G$69*IF(AH4=40,$D$59/12,(IF(AH4=65,(12-$D$59)/12,1)))),AG21*$G$69*IF(AH3=40,$D$58/12,(IF(AH3=65,(12-$D$58)/12,1))))),-1)</f>
        <v>0</v>
      </c>
      <c r="AI36" s="39" t="n">
        <f aca="false">ROUNDDOWN(IF(AND(AI3&lt;=64,AI4&lt;=64,AI3&gt;=41,AI4&gt;=41),(AH21+AH22)*$G$69,IF(OR(AI3&gt;=66,AI3=0),IF(AI4=0,0,AH22*$G$69*IF(AI4=40,$D$59/12,(IF(AI4=65,(12-$D$59)/12,1)))),AH21*$G$69*IF(AI3=40,$D$58/12,(IF(AI3=65,(12-$D$58)/12,1))))),-1)</f>
        <v>0</v>
      </c>
      <c r="AJ36" s="39" t="n">
        <f aca="false">ROUNDDOWN(IF(AND(AJ3&lt;=64,AJ4&lt;=64,AJ3&gt;=41,AJ4&gt;=41),(AI21+AI22)*$G$69,IF(OR(AJ3&gt;=66,AJ3=0),IF(AJ4=0,0,AI22*$G$69*IF(AJ4=40,$D$59/12,(IF(AJ4=65,(12-$D$59)/12,1)))),AI21*$G$69*IF(AJ3=40,$D$58/12,(IF(AJ3=65,(12-$D$58)/12,1))))),-1)</f>
        <v>0</v>
      </c>
      <c r="AK36" s="39" t="n">
        <f aca="false">ROUNDDOWN(IF(AND(AK3&lt;=64,AK4&lt;=64,AK3&gt;=41,AK4&gt;=41),(AJ21+AJ22)*$G$69,IF(OR(AK3&gt;=66,AK3=0),IF(AK4=0,0,AJ22*$G$69*IF(AK4=40,$D$59/12,(IF(AK4=65,(12-$D$59)/12,1)))),AJ21*$G$69*IF(AK3=40,$D$58/12,(IF(AK3=65,(12-$D$58)/12,1))))),-1)</f>
        <v>0</v>
      </c>
      <c r="AL36" s="39" t="n">
        <f aca="false">ROUNDDOWN(IF(AND(AL3&lt;=64,AL4&lt;=64,AL3&gt;=41,AL4&gt;=41),(AK21+AK22)*$G$69,IF(OR(AL3&gt;=66,AL3=0),IF(AL4=0,0,AK22*$G$69*IF(AL4=40,$D$59/12,(IF(AL4=65,(12-$D$59)/12,1)))),AK21*$G$69*IF(AL3=40,$D$58/12,(IF(AL3=65,(12-$D$58)/12,1))))),-1)</f>
        <v>0</v>
      </c>
      <c r="AM36" s="39" t="n">
        <f aca="false">ROUNDDOWN(IF(AND(AM3&lt;=64,AM4&lt;=64,AM3&gt;=41,AM4&gt;=41),(AL21+AL22)*$G$69,IF(OR(AM3&gt;=66,AM3=0),IF(AM4=0,0,AL22*$G$69*IF(AM4=40,$D$59/12,(IF(AM4=65,(12-$D$59)/12,1)))),AL21*$G$69*IF(AM3=40,$D$58/12,(IF(AM3=65,(12-$D$58)/12,1))))),-1)</f>
        <v>0</v>
      </c>
      <c r="AN36" s="39" t="n">
        <f aca="false">ROUNDDOWN(IF(AND(AN3&lt;=64,AN4&lt;=64,AN3&gt;=41,AN4&gt;=41),(AM21+AM22)*$G$69,IF(OR(AN3&gt;=66,AN3=0),IF(AN4=0,0,AM22*$G$69*IF(AN4=40,$D$59/12,(IF(AN4=65,(12-$D$59)/12,1)))),AM21*$G$69*IF(AN3=40,$D$58/12,(IF(AN3=65,(12-$D$58)/12,1))))),-1)</f>
        <v>0</v>
      </c>
      <c r="AO36" s="39" t="n">
        <f aca="false">ROUNDDOWN(IF(AND(AO3&lt;=64,AO4&lt;=64,AO3&gt;=41,AO4&gt;=41),(AN21+AN22)*$G$69,IF(OR(AO3&gt;=66,AO3=0),IF(AO4=0,0,AN22*$G$69*IF(AO4=40,$D$59/12,(IF(AO4=65,(12-$D$59)/12,1)))),AN21*$G$69*IF(AO3=40,$D$58/12,(IF(AO3=65,(12-$D$58)/12,1))))),-1)</f>
        <v>0</v>
      </c>
      <c r="AP36" s="39" t="n">
        <f aca="false">ROUNDDOWN(IF(AND(AP3&lt;=64,AP4&lt;=64,AP3&gt;=41,AP4&gt;=41),(AO21+AO22)*$G$69,IF(OR(AP3&gt;=66,AP3=0),IF(AP4=0,0,AO22*$G$69*IF(AP4=40,$D$59/12,(IF(AP4=65,(12-$D$59)/12,1)))),AO21*$G$69*IF(AP3=40,$D$58/12,(IF(AP3=65,(12-$D$58)/12,1))))),-1)</f>
        <v>0</v>
      </c>
      <c r="AQ36" s="39" t="n">
        <f aca="false">ROUNDDOWN(IF(AND(AQ3&lt;=64,AQ4&lt;=64,AQ3&gt;=41,AQ4&gt;=41),(AP21+AP22)*$G$69,IF(OR(AQ3&gt;=66,AQ3=0),IF(AQ4=0,0,AP22*$G$69*IF(AQ4=40,$D$59/12,(IF(AQ4=65,(12-$D$59)/12,1)))),AP21*$G$69*IF(AQ3=40,$D$58/12,(IF(AQ3=65,(12-$D$58)/12,1))))),-1)</f>
        <v>0</v>
      </c>
      <c r="AR36" s="39" t="n">
        <f aca="false">ROUNDDOWN(IF(AND(AR3&lt;=64,AR4&lt;=64,AR3&gt;=41,AR4&gt;=41),(AQ21+AQ22)*$G$69,IF(OR(AR3&gt;=66,AR3=0),IF(AR4=0,0,AQ22*$G$69*IF(AR4=40,$D$59/12,(IF(AR4=65,(12-$D$59)/12,1)))),AQ21*$G$69*IF(AR3=40,$D$58/12,(IF(AR3=65,(12-$D$58)/12,1))))),-1)</f>
        <v>0</v>
      </c>
      <c r="AS36" s="39" t="n">
        <f aca="false">ROUNDDOWN(IF(AND(AS3&lt;=64,AS4&lt;=64,AS3&gt;=41,AS4&gt;=41),(AR21+AR22)*$G$69,IF(OR(AS3&gt;=66,AS3=0),IF(AS4=0,0,AR22*$G$69*IF(AS4=40,$D$59/12,(IF(AS4=65,(12-$D$59)/12,1)))),AR21*$G$69*IF(AS3=40,$D$58/12,(IF(AS3=65,(12-$D$58)/12,1))))),-1)</f>
        <v>0</v>
      </c>
    </row>
    <row r="37" s="2" customFormat="true" ht="17" hidden="false" customHeight="false" outlineLevel="0" collapsed="false">
      <c r="A37" s="167"/>
      <c r="B37" s="39" t="s">
        <v>233</v>
      </c>
      <c r="C37" s="39"/>
      <c r="D37" s="39"/>
      <c r="E37" s="39" t="n">
        <f aca="false">IF(OR(AND(E3&lt;=64,E3&gt;=41),AND(E4&lt;=64,E4&gt;=41)),$L$69*E25,$L$69*E25*IF(E3=40,$D$58/12,IF(E4=40,$D$59/12,IF(E3=65,(12-$D$58)/12,IF(E4=65,(12-$D$59)/12,0)))))</f>
        <v>0</v>
      </c>
      <c r="F37" s="39" t="n">
        <f aca="false">IF(OR(AND(F3&lt;=64,F3&gt;=41),AND(F4&lt;=64,F4&gt;=41)),$L$69*F25,$L$69*F25*IF(F3=40,$D$58/12,IF(F4=40,$D$59/12,IF(F3=65,(12-$D$58)/12,IF(F4=65,(12-$D$59)/12,0)))))</f>
        <v>0</v>
      </c>
      <c r="G37" s="39" t="n">
        <f aca="false">IF(OR(AND(G3&lt;=64,G3&gt;=41),AND(G4&lt;=64,G4&gt;=41)),$L$69*G25,$L$69*G25*IF(G3=40,$D$58/12,IF(G4=40,$D$59/12,IF(G3=65,(12-$D$58)/12,IF(G4=65,(12-$D$59)/12,0)))))</f>
        <v>0</v>
      </c>
      <c r="H37" s="39" t="n">
        <f aca="false">IF(OR(AND(H3&lt;=64,H3&gt;=41),AND(H4&lt;=64,H4&gt;=41)),$L$69*H25,$L$69*H25*IF(H3=40,$D$58/12,IF(H4=40,$D$59/12,IF(H3=65,(12-$D$58)/12,IF(H4=65,(12-$D$59)/12,0)))))</f>
        <v>0</v>
      </c>
      <c r="I37" s="39" t="n">
        <f aca="false">IF(OR(AND(I3&lt;=64,I3&gt;=41),AND(I4&lt;=64,I4&gt;=41)),$L$69*I25,$L$69*I25*IF(I3=40,$D$58/12,IF(I4=40,$D$59/12,IF(I3=65,(12-$D$58)/12,IF(I4=65,(12-$D$59)/12,0)))))</f>
        <v>0</v>
      </c>
      <c r="J37" s="39" t="n">
        <f aca="false">IF(OR(AND(J3&lt;=64,J3&gt;=41),AND(J4&lt;=64,J4&gt;=41)),$L$69*J25,$L$69*J25*IF(J3=40,$D$58/12,IF(J4=40,$D$59/12,IF(J3=65,(12-$D$58)/12,IF(J4=65,(12-$D$59)/12,0)))))</f>
        <v>0</v>
      </c>
      <c r="K37" s="39" t="n">
        <f aca="false">IF(OR(AND(K3&lt;=64,K3&gt;=41),AND(K4&lt;=64,K4&gt;=41)),$L$69*K25,$L$69*K25*IF(K3=40,$D$58/12,IF(K4=40,$D$59/12,IF(K3=65,(12-$D$58)/12,IF(K4=65,(12-$D$59)/12,0)))))</f>
        <v>0</v>
      </c>
      <c r="L37" s="39" t="n">
        <f aca="false">IF(OR(AND(L3&lt;=64,L3&gt;=41),AND(L4&lt;=64,L4&gt;=41)),$L$69*L25,$L$69*L25*IF(L3=40,$D$58/12,IF(L4=40,$D$59/12,IF(L3=65,(12-$D$58)/12,IF(L4=65,(12-$D$59)/12,0)))))</f>
        <v>0</v>
      </c>
      <c r="M37" s="39" t="n">
        <f aca="false">IF(OR(AND(M3&lt;=64,M3&gt;=41),AND(M4&lt;=64,M4&gt;=41)),$L$69*M25,$L$69*M25*IF(M3=40,$D$58/12,IF(M4=40,$D$59/12,IF(M3=65,(12-$D$58)/12,IF(M4=65,(12-$D$59)/12,0)))))</f>
        <v>0</v>
      </c>
      <c r="N37" s="39" t="n">
        <f aca="false">IF(OR(AND(N3&lt;=64,N3&gt;=41),AND(N4&lt;=64,N4&gt;=41)),$L$69*N25,$L$69*N25*IF(N3=40,$D$58/12,IF(N4=40,$D$59/12,IF(N3=65,(12-$D$58)/12,IF(N4=65,(12-$D$59)/12,0)))))</f>
        <v>0</v>
      </c>
      <c r="O37" s="39" t="n">
        <f aca="false">IF(OR(AND(O3&lt;=64,O3&gt;=41),AND(O4&lt;=64,O4&gt;=41)),$L$69*O25,$L$69*O25*IF(O3=40,$D$58/12,IF(O4=40,$D$59/12,IF(O3=65,(12-$D$58)/12,IF(O4=65,(12-$D$59)/12,0)))))</f>
        <v>0</v>
      </c>
      <c r="P37" s="39" t="n">
        <f aca="false">IF(OR(AND(P3&lt;=64,P3&gt;=41),AND(P4&lt;=64,P4&gt;=41)),$L$69*P25,$L$69*P25*IF(P3=40,$D$58/12,IF(P4=40,$D$59/12,IF(P3=65,(12-$D$58)/12,IF(P4=65,(12-$D$59)/12,0)))))</f>
        <v>0</v>
      </c>
      <c r="Q37" s="39" t="n">
        <f aca="false">IF(OR(AND(Q3&lt;=64,Q3&gt;=41),AND(Q4&lt;=64,Q4&gt;=41)),$L$69*Q25,$L$69*Q25*IF(Q3=40,$D$58/12,IF(Q4=40,$D$59/12,IF(Q3=65,(12-$D$58)/12,IF(Q4=65,(12-$D$59)/12,0)))))</f>
        <v>0</v>
      </c>
      <c r="R37" s="39" t="n">
        <f aca="false">IF(OR(AND(R3&lt;=64,R3&gt;=41),AND(R4&lt;=64,R4&gt;=41)),$L$69*R25,$L$69*R25*IF(R3=40,$D$58/12,IF(R4=40,$D$59/12,IF(R3=65,(12-$D$58)/12,IF(R4=65,(12-$D$59)/12,0)))))</f>
        <v>0</v>
      </c>
      <c r="S37" s="39" t="n">
        <f aca="false">IF(OR(AND(S3&lt;=64,S3&gt;=41),AND(S4&lt;=64,S4&gt;=41)),$L$69*S25,$L$69*S25*IF(S3=40,$D$58/12,IF(S4=40,$D$59/12,IF(S3=65,(12-$D$58)/12,IF(S4=65,(12-$D$59)/12,0)))))</f>
        <v>0</v>
      </c>
      <c r="T37" s="39" t="n">
        <f aca="false">IF(OR(AND(T3&lt;=64,T3&gt;=41),AND(T4&lt;=64,T4&gt;=41)),$L$69*T25,$L$69*T25*IF(T3=40,$D$58/12,IF(T4=40,$D$59/12,IF(T3=65,(12-$D$58)/12,IF(T4=65,(12-$D$59)/12,0)))))</f>
        <v>0</v>
      </c>
      <c r="U37" s="39" t="n">
        <f aca="false">IF(OR(AND(U3&lt;=64,U3&gt;=41),AND(U4&lt;=64,U4&gt;=41)),$L$69*U25,$L$69*U25*IF(U3=40,$D$58/12,IF(U4=40,$D$59/12,IF(U3=65,(12-$D$58)/12,IF(U4=65,(12-$D$59)/12,0)))))</f>
        <v>0</v>
      </c>
      <c r="V37" s="39" t="n">
        <f aca="false">IF(OR(AND(V3&lt;=64,V3&gt;=41),AND(V4&lt;=64,V4&gt;=41)),$L$69*V25,$L$69*V25*IF(V3=40,$D$58/12,IF(V4=40,$D$59/12,IF(V3=65,(12-$D$58)/12,IF(V4=65,(12-$D$59)/12,0)))))</f>
        <v>0</v>
      </c>
      <c r="W37" s="39" t="n">
        <f aca="false">IF(OR(AND(W3&lt;=64,W3&gt;=41),AND(W4&lt;=64,W4&gt;=41)),$L$69*W25,$L$69*W25*IF(W3=40,$D$58/12,IF(W4=40,$D$59/12,IF(W3=65,(12-$D$58)/12,IF(W4=65,(12-$D$59)/12,0)))))</f>
        <v>0</v>
      </c>
      <c r="X37" s="39" t="n">
        <f aca="false">IF(OR(AND(X3&lt;=64,X3&gt;=41),AND(X4&lt;=64,X4&gt;=41)),$L$69*X25,$L$69*X25*IF(X3=40,$D$58/12,IF(X4=40,$D$59/12,IF(X3=65,(12-$D$58)/12,IF(X4=65,(12-$D$59)/12,0)))))</f>
        <v>0</v>
      </c>
      <c r="Y37" s="39" t="n">
        <f aca="false">IF(OR(AND(Y3&lt;=64,Y3&gt;=41),AND(Y4&lt;=64,Y4&gt;=41)),$L$69*Y25,$L$69*Y25*IF(Y3=40,$D$58/12,IF(Y4=40,$D$59/12,IF(Y3=65,(12-$D$58)/12,IF(Y4=65,(12-$D$59)/12,0)))))</f>
        <v>0</v>
      </c>
      <c r="Z37" s="39" t="n">
        <f aca="false">IF(OR(AND(Z3&lt;=64,Z3&gt;=41),AND(Z4&lt;=64,Z4&gt;=41)),$L$69*Z25,$L$69*Z25*IF(Z3=40,$D$58/12,IF(Z4=40,$D$59/12,IF(Z3=65,(12-$D$58)/12,IF(Z4=65,(12-$D$59)/12,0)))))</f>
        <v>0</v>
      </c>
      <c r="AA37" s="39" t="n">
        <f aca="false">IF(OR(AND(AA3&lt;=64,AA3&gt;=41),AND(AA4&lt;=64,AA4&gt;=41)),$L$69*AA25,$L$69*AA25*IF(AA3=40,$D$58/12,IF(AA4=40,$D$59/12,IF(AA3=65,(12-$D$58)/12,IF(AA4=65,(12-$D$59)/12,0)))))</f>
        <v>0</v>
      </c>
      <c r="AB37" s="39" t="n">
        <f aca="false">IF(OR(AND(AB3&lt;=64,AB3&gt;=41),AND(AB4&lt;=64,AB4&gt;=41)),$L$69*AB25,$L$69*AB25*IF(AB3=40,$D$58/12,IF(AB4=40,$D$59/12,IF(AB3=65,(12-$D$58)/12,IF(AB4=65,(12-$D$59)/12,0)))))</f>
        <v>0</v>
      </c>
      <c r="AC37" s="39" t="n">
        <f aca="false">IF(OR(AND(AC3&lt;=64,AC3&gt;=41),AND(AC4&lt;=64,AC4&gt;=41)),$L$69*AC25,$L$69*AC25*IF(AC3=40,$D$58/12,IF(AC4=40,$D$59/12,IF(AC3=65,(12-$D$58)/12,IF(AC4=65,(12-$D$59)/12,0)))))</f>
        <v>0</v>
      </c>
      <c r="AD37" s="39" t="n">
        <f aca="false">IF(OR(AND(AD3&lt;=64,AD3&gt;=41),AND(AD4&lt;=64,AD4&gt;=41)),$L$69*AD25,$L$69*AD25*IF(AD3=40,$D$58/12,IF(AD4=40,$D$59/12,IF(AD3=65,(12-$D$58)/12,IF(AD4=65,(12-$D$59)/12,0)))))</f>
        <v>0</v>
      </c>
      <c r="AE37" s="39" t="n">
        <f aca="false">IF(OR(AND(AE3&lt;=64,AE3&gt;=41),AND(AE4&lt;=64,AE4&gt;=41)),$L$69*AE25,$L$69*AE25*IF(AE3=40,$D$58/12,IF(AE4=40,$D$59/12,IF(AE3=65,(12-$D$58)/12,IF(AE4=65,(12-$D$59)/12,0)))))</f>
        <v>0</v>
      </c>
      <c r="AF37" s="39" t="n">
        <f aca="false">IF(OR(AND(AF3&lt;=64,AF3&gt;=41),AND(AF4&lt;=64,AF4&gt;=41)),$L$69*AF25,$L$69*AF25*IF(AF3=40,$D$58/12,IF(AF4=40,$D$59/12,IF(AF3=65,(12-$D$58)/12,IF(AF4=65,(12-$D$59)/12,0)))))</f>
        <v>0</v>
      </c>
      <c r="AG37" s="39" t="n">
        <f aca="false">IF(OR(AND(AG3&lt;=64,AG3&gt;=41),AND(AG4&lt;=64,AG4&gt;=41)),$L$69*AG25,$L$69*AG25*IF(AG3=40,$D$58/12,IF(AG4=40,$D$59/12,IF(AG3=65,(12-$D$58)/12,IF(AG4=65,(12-$D$59)/12,0)))))</f>
        <v>0</v>
      </c>
      <c r="AH37" s="39" t="n">
        <f aca="false">IF(OR(AND(AH3&lt;=64,AH3&gt;=41),AND(AH4&lt;=64,AH4&gt;=41)),$L$69*AH25,$L$69*AH25*IF(AH3=40,$D$58/12,IF(AH4=40,$D$59/12,IF(AH3=65,(12-$D$58)/12,IF(AH4=65,(12-$D$59)/12,0)))))</f>
        <v>0</v>
      </c>
      <c r="AI37" s="39" t="n">
        <f aca="false">IF(OR(AND(AI3&lt;=64,AI3&gt;=41),AND(AI4&lt;=64,AI4&gt;=41)),$L$69*AI25,$L$69*AI25*IF(AI3=40,$D$58/12,IF(AI4=40,$D$59/12,IF(AI3=65,(12-$D$58)/12,IF(AI4=65,(12-$D$59)/12,0)))))</f>
        <v>0</v>
      </c>
      <c r="AJ37" s="39" t="n">
        <f aca="false">IF(OR(AND(AJ3&lt;=64,AJ3&gt;=41),AND(AJ4&lt;=64,AJ4&gt;=41)),$L$69*AJ25,$L$69*AJ25*IF(AJ3=40,$D$58/12,IF(AJ4=40,$D$59/12,IF(AJ3=65,(12-$D$58)/12,IF(AJ4=65,(12-$D$59)/12,0)))))</f>
        <v>0</v>
      </c>
      <c r="AK37" s="39" t="n">
        <f aca="false">IF(OR(AND(AK3&lt;=64,AK3&gt;=41),AND(AK4&lt;=64,AK4&gt;=41)),$L$69*AK25,$L$69*AK25*IF(AK3=40,$D$58/12,IF(AK4=40,$D$59/12,IF(AK3=65,(12-$D$58)/12,IF(AK4=65,(12-$D$59)/12,0)))))</f>
        <v>0</v>
      </c>
      <c r="AL37" s="39" t="n">
        <f aca="false">IF(OR(AND(AL3&lt;=64,AL3&gt;=41),AND(AL4&lt;=64,AL4&gt;=41)),$L$69*AL25,$L$69*AL25*IF(AL3=40,$D$58/12,IF(AL4=40,$D$59/12,IF(AL3=65,(12-$D$58)/12,IF(AL4=65,(12-$D$59)/12,0)))))</f>
        <v>0</v>
      </c>
      <c r="AM37" s="39" t="n">
        <f aca="false">IF(OR(AND(AM3&lt;=64,AM3&gt;=41),AND(AM4&lt;=64,AM4&gt;=41)),$L$69*AM25,$L$69*AM25*IF(AM3=40,$D$58/12,IF(AM4=40,$D$59/12,IF(AM3=65,(12-$D$58)/12,IF(AM4=65,(12-$D$59)/12,0)))))</f>
        <v>0</v>
      </c>
      <c r="AN37" s="39" t="n">
        <f aca="false">IF(OR(AND(AN3&lt;=64,AN3&gt;=41),AND(AN4&lt;=64,AN4&gt;=41)),$L$69*AN25,$L$69*AN25*IF(AN3=40,$D$58/12,IF(AN4=40,$D$59/12,IF(AN3=65,(12-$D$58)/12,IF(AN4=65,(12-$D$59)/12,0)))))</f>
        <v>0</v>
      </c>
      <c r="AO37" s="39" t="n">
        <f aca="false">IF(OR(AND(AO3&lt;=64,AO3&gt;=41),AND(AO4&lt;=64,AO4&gt;=41)),$L$69*AO25,$L$69*AO25*IF(AO3=40,$D$58/12,IF(AO4=40,$D$59/12,IF(AO3=65,(12-$D$58)/12,IF(AO4=65,(12-$D$59)/12,0)))))</f>
        <v>0</v>
      </c>
      <c r="AP37" s="39" t="n">
        <f aca="false">IF(OR(AND(AP3&lt;=64,AP3&gt;=41),AND(AP4&lt;=64,AP4&gt;=41)),$L$69*AP25,$L$69*AP25*IF(AP3=40,$D$58/12,IF(AP4=40,$D$59/12,IF(AP3=65,(12-$D$58)/12,IF(AP4=65,(12-$D$59)/12,0)))))</f>
        <v>0</v>
      </c>
      <c r="AQ37" s="39" t="n">
        <f aca="false">IF(OR(AND(AQ3&lt;=64,AQ3&gt;=41),AND(AQ4&lt;=64,AQ4&gt;=41)),$L$69*AQ25,$L$69*AQ25*IF(AQ3=40,$D$58/12,IF(AQ4=40,$D$59/12,IF(AQ3=65,(12-$D$58)/12,IF(AQ4=65,(12-$D$59)/12,0)))))</f>
        <v>0</v>
      </c>
      <c r="AR37" s="39" t="n">
        <f aca="false">IF(OR(AND(AR3&lt;=64,AR3&gt;=41),AND(AR4&lt;=64,AR4&gt;=41)),$L$69*AR25,$L$69*AR25*IF(AR3=40,$D$58/12,IF(AR4=40,$D$59/12,IF(AR3=65,(12-$D$58)/12,IF(AR4=65,(12-$D$59)/12,0)))))</f>
        <v>0</v>
      </c>
      <c r="AS37" s="39" t="n">
        <f aca="false">IF(OR(AND(AS3&lt;=64,AS3&gt;=41),AND(AS4&lt;=64,AS4&gt;=41)),$L$69*AS25,$L$69*AS25*IF(AS3=40,$D$58/12,IF(AS4=40,$D$59/12,IF(AS3=65,(12-$D$58)/12,IF(AS4=65,(12-$D$59)/12,0)))))</f>
        <v>0</v>
      </c>
    </row>
    <row r="38" customFormat="false" ht="17" hidden="false" customHeight="true" outlineLevel="0" collapsed="false">
      <c r="A38" s="167"/>
      <c r="B38" s="161" t="s">
        <v>234</v>
      </c>
      <c r="C38" s="39"/>
      <c r="D38" s="39"/>
      <c r="E38" s="39" t="n">
        <f aca="false">ROUNDDOWN(IF(AND(E3&lt;=64,E3&gt;=41),$I$69*E25,$I$69*E25*IF(E3=40,$D$58/12,IF(E3=65,(12-$D$58)/12,0))),-1)</f>
        <v>0</v>
      </c>
      <c r="F38" s="39" t="n">
        <f aca="false">ROUNDDOWN(IF(AND(F3&lt;=64,F3&gt;=41),$I$69*F25,$I$69*F25*IF(F3=40,$D$58/12,IF(F3=65,(12-$D$58)/12,0))),-1)</f>
        <v>0</v>
      </c>
      <c r="G38" s="39" t="n">
        <f aca="false">ROUNDDOWN(IF(AND(G3&lt;=64,G3&gt;=41),$I$69*G25,$I$69*G25*IF(G3=40,$D$58/12,IF(G3=65,(12-$D$58)/12,0))),-1)</f>
        <v>0</v>
      </c>
      <c r="H38" s="39" t="n">
        <f aca="false">ROUNDDOWN(IF(AND(H3&lt;=64,H3&gt;=41),$I$69*H25,$I$69*H25*IF(H3=40,$D$58/12,IF(H3=65,(12-$D$58)/12,0))),-1)</f>
        <v>0</v>
      </c>
      <c r="I38" s="39" t="n">
        <f aca="false">ROUNDDOWN(IF(AND(I3&lt;=64,I3&gt;=41),$I$69*I25,$I$69*I25*IF(I3=40,$D$58/12,IF(I3=65,(12-$D$58)/12,0))),-1)</f>
        <v>0</v>
      </c>
      <c r="J38" s="39" t="n">
        <f aca="false">ROUNDDOWN(IF(AND(J3&lt;=64,J3&gt;=41),$I$69*J25,$I$69*J25*IF(J3=40,$D$58/12,IF(J3=65,(12-$D$58)/12,0))),-1)</f>
        <v>0</v>
      </c>
      <c r="K38" s="39" t="n">
        <f aca="false">ROUNDDOWN(IF(AND(K3&lt;=64,K3&gt;=41),$I$69*K25,$I$69*K25*IF(K3=40,$D$58/12,IF(K3=65,(12-$D$58)/12,0))),-1)</f>
        <v>0</v>
      </c>
      <c r="L38" s="39" t="n">
        <f aca="false">ROUNDDOWN(IF(AND(L3&lt;=64,L3&gt;=41),$I$69*L25,$I$69*L25*IF(L3=40,$D$58/12,IF(L3=65,(12-$D$58)/12,0))),-1)</f>
        <v>0</v>
      </c>
      <c r="M38" s="39" t="n">
        <f aca="false">ROUNDDOWN(IF(AND(M3&lt;=64,M3&gt;=41),$I$69*M25,$I$69*M25*IF(M3=40,$D$58/12,IF(M3=65,(12-$D$58)/12,0))),-1)</f>
        <v>0</v>
      </c>
      <c r="N38" s="39" t="n">
        <f aca="false">ROUNDDOWN(IF(AND(N3&lt;=64,N3&gt;=41),$I$69*N25,$I$69*N25*IF(N3=40,$D$58/12,IF(N3=65,(12-$D$58)/12,0))),-1)</f>
        <v>0</v>
      </c>
      <c r="O38" s="39" t="n">
        <f aca="false">ROUNDDOWN(IF(AND(O3&lt;=64,O3&gt;=41),$I$69*O25,$I$69*O25*IF(O3=40,$D$58/12,IF(O3=65,(12-$D$58)/12,0))),-1)</f>
        <v>0</v>
      </c>
      <c r="P38" s="39" t="n">
        <f aca="false">ROUNDDOWN(IF(AND(P3&lt;=64,P3&gt;=41),$I$69*P25,$I$69*P25*IF(P3=40,$D$58/12,IF(P3=65,(12-$D$58)/12,0))),-1)</f>
        <v>0</v>
      </c>
      <c r="Q38" s="39" t="n">
        <f aca="false">ROUNDDOWN(IF(AND(Q3&lt;=64,Q3&gt;=41),$I$69*Q25,$I$69*Q25*IF(Q3=40,$D$58/12,IF(Q3=65,(12-$D$58)/12,0))),-1)</f>
        <v>0</v>
      </c>
      <c r="R38" s="39" t="n">
        <f aca="false">ROUNDDOWN(IF(AND(R3&lt;=64,R3&gt;=41),$I$69*R25,$I$69*R25*IF(R3=40,$D$58/12,IF(R3=65,(12-$D$58)/12,0))),-1)</f>
        <v>0</v>
      </c>
      <c r="S38" s="39" t="n">
        <f aca="false">ROUNDDOWN(IF(AND(S3&lt;=64,S3&gt;=41),$I$69*S25,$I$69*S25*IF(S3=40,$D$58/12,IF(S3=65,(12-$D$58)/12,0))),-1)</f>
        <v>0</v>
      </c>
      <c r="T38" s="39" t="n">
        <f aca="false">ROUNDDOWN(IF(AND(T3&lt;=64,T3&gt;=41),$I$69*T25,$I$69*T25*IF(T3=40,$D$58/12,IF(T3=65,(12-$D$58)/12,0))),-1)</f>
        <v>0</v>
      </c>
      <c r="U38" s="39" t="n">
        <f aca="false">ROUNDDOWN(IF(AND(U3&lt;=64,U3&gt;=41),$I$69*U25,$I$69*U25*IF(U3=40,$D$58/12,IF(U3=65,(12-$D$58)/12,0))),-1)</f>
        <v>0</v>
      </c>
      <c r="V38" s="39" t="n">
        <f aca="false">ROUNDDOWN(IF(AND(V3&lt;=64,V3&gt;=41),$I$69*V25,$I$69*V25*IF(V3=40,$D$58/12,IF(V3=65,(12-$D$58)/12,0))),-1)</f>
        <v>0</v>
      </c>
      <c r="W38" s="39" t="n">
        <f aca="false">ROUNDDOWN(IF(AND(W3&lt;=64,W3&gt;=41),$I$69*W25,$I$69*W25*IF(W3=40,$D$58/12,IF(W3=65,(12-$D$58)/12,0))),-1)</f>
        <v>0</v>
      </c>
      <c r="X38" s="39" t="n">
        <f aca="false">ROUNDDOWN(IF(AND(X3&lt;=64,X3&gt;=41),$I$69*X25,$I$69*X25*IF(X3=40,$D$58/12,IF(X3=65,(12-$D$58)/12,0))),-1)</f>
        <v>0</v>
      </c>
      <c r="Y38" s="39" t="n">
        <f aca="false">ROUNDDOWN(IF(AND(Y3&lt;=64,Y3&gt;=41),$I$69*Y25,$I$69*Y25*IF(Y3=40,$D$58/12,IF(Y3=65,(12-$D$58)/12,0))),-1)</f>
        <v>0</v>
      </c>
      <c r="Z38" s="39" t="n">
        <f aca="false">ROUNDDOWN(IF(AND(Z3&lt;=64,Z3&gt;=41),$I$69*Z25,$I$69*Z25*IF(Z3=40,$D$58/12,IF(Z3=65,(12-$D$58)/12,0))),-1)</f>
        <v>0</v>
      </c>
      <c r="AA38" s="39" t="n">
        <f aca="false">ROUNDDOWN(IF(AND(AA3&lt;=64,AA3&gt;=41),$I$69*AA25,$I$69*AA25*IF(AA3=40,$D$58/12,IF(AA3=65,(12-$D$58)/12,0))),-1)</f>
        <v>0</v>
      </c>
      <c r="AB38" s="39" t="n">
        <f aca="false">ROUNDDOWN(IF(AND(AB3&lt;=64,AB3&gt;=41),$I$69*AB25,$I$69*AB25*IF(AB3=40,$D$58/12,IF(AB3=65,(12-$D$58)/12,0))),-1)</f>
        <v>0</v>
      </c>
      <c r="AC38" s="39" t="n">
        <f aca="false">ROUNDDOWN(IF(AND(AC3&lt;=64,AC3&gt;=41),$I$69*AC25,$I$69*AC25*IF(AC3=40,$D$58/12,IF(AC3=65,(12-$D$58)/12,0))),-1)</f>
        <v>0</v>
      </c>
      <c r="AD38" s="39" t="n">
        <f aca="false">ROUNDDOWN(IF(AND(AD3&lt;=64,AD3&gt;=41),$I$69*AD25,$I$69*AD25*IF(AD3=40,$D$58/12,IF(AD3=65,(12-$D$58)/12,0))),-1)</f>
        <v>0</v>
      </c>
      <c r="AE38" s="39" t="n">
        <f aca="false">ROUNDDOWN(IF(AND(AE3&lt;=64,AE3&gt;=41),$I$69*AE25,$I$69*AE25*IF(AE3=40,$D$58/12,IF(AE3=65,(12-$D$58)/12,0))),-1)</f>
        <v>0</v>
      </c>
      <c r="AF38" s="39" t="n">
        <f aca="false">ROUNDDOWN(IF(AND(AF3&lt;=64,AF3&gt;=41),$I$69*AF25,$I$69*AF25*IF(AF3=40,$D$58/12,IF(AF3=65,(12-$D$58)/12,0))),-1)</f>
        <v>0</v>
      </c>
      <c r="AG38" s="39" t="n">
        <f aca="false">ROUNDDOWN(IF(AND(AG3&lt;=64,AG3&gt;=41),$I$69*AG25,$I$69*AG25*IF(AG3=40,$D$58/12,IF(AG3=65,(12-$D$58)/12,0))),-1)</f>
        <v>0</v>
      </c>
      <c r="AH38" s="39" t="n">
        <f aca="false">ROUNDDOWN(IF(AND(AH3&lt;=64,AH3&gt;=41),$I$69*AH25,$I$69*AH25*IF(AH3=40,$D$58/12,IF(AH3=65,(12-$D$58)/12,0))),-1)</f>
        <v>0</v>
      </c>
      <c r="AI38" s="39" t="n">
        <f aca="false">ROUNDDOWN(IF(AND(AI3&lt;=64,AI3&gt;=41),$I$69*AI25,$I$69*AI25*IF(AI3=40,$D$58/12,IF(AI3=65,(12-$D$58)/12,0))),-1)</f>
        <v>0</v>
      </c>
      <c r="AJ38" s="39" t="n">
        <f aca="false">ROUNDDOWN(IF(AND(AJ3&lt;=64,AJ3&gt;=41),$I$69*AJ25,$I$69*AJ25*IF(AJ3=40,$D$58/12,IF(AJ3=65,(12-$D$58)/12,0))),-1)</f>
        <v>0</v>
      </c>
      <c r="AK38" s="39" t="n">
        <f aca="false">ROUNDDOWN(IF(AND(AK3&lt;=64,AK3&gt;=41),$I$69*AK25,$I$69*AK25*IF(AK3=40,$D$58/12,IF(AK3=65,(12-$D$58)/12,0))),-1)</f>
        <v>0</v>
      </c>
      <c r="AL38" s="39" t="n">
        <f aca="false">ROUNDDOWN(IF(AND(AL3&lt;=64,AL3&gt;=41),$I$69*AL25,$I$69*AL25*IF(AL3=40,$D$58/12,IF(AL3=65,(12-$D$58)/12,0))),-1)</f>
        <v>0</v>
      </c>
      <c r="AM38" s="39" t="n">
        <f aca="false">ROUNDDOWN(IF(AND(AM3&lt;=64,AM3&gt;=41),$I$69*AM25,$I$69*AM25*IF(AM3=40,$D$58/12,IF(AM3=65,(12-$D$58)/12,0))),-1)</f>
        <v>0</v>
      </c>
      <c r="AN38" s="39" t="n">
        <f aca="false">ROUNDDOWN(IF(AND(AN3&lt;=64,AN3&gt;=41),$I$69*AN25,$I$69*AN25*IF(AN3=40,$D$58/12,IF(AN3=65,(12-$D$58)/12,0))),-1)</f>
        <v>0</v>
      </c>
      <c r="AO38" s="39" t="n">
        <f aca="false">ROUNDDOWN(IF(AND(AO3&lt;=64,AO3&gt;=41),$I$69*AO25,$I$69*AO25*IF(AO3=40,$D$58/12,IF(AO3=65,(12-$D$58)/12,0))),-1)</f>
        <v>0</v>
      </c>
      <c r="AP38" s="39" t="n">
        <f aca="false">ROUNDDOWN(IF(AND(AP3&lt;=64,AP3&gt;=41),$I$69*AP25,$I$69*AP25*IF(AP3=40,$D$58/12,IF(AP3=65,(12-$D$58)/12,0))),-1)</f>
        <v>0</v>
      </c>
      <c r="AQ38" s="39" t="n">
        <f aca="false">ROUNDDOWN(IF(AND(AQ3&lt;=64,AQ3&gt;=41),$I$69*AQ25,$I$69*AQ25*IF(AQ3=40,$D$58/12,IF(AQ3=65,(12-$D$58)/12,0))),-1)</f>
        <v>0</v>
      </c>
      <c r="AR38" s="39" t="n">
        <f aca="false">ROUNDDOWN(IF(AND(AR3&lt;=64,AR3&gt;=41),$I$69*AR25,$I$69*AR25*IF(AR3=40,$D$58/12,IF(AR3=65,(12-$D$58)/12,0))),-1)</f>
        <v>0</v>
      </c>
      <c r="AS38" s="39" t="n">
        <f aca="false">ROUNDDOWN(IF(AND(AS3&lt;=64,AS3&gt;=41),$I$69*AS25,$I$69*AS25*IF(AS3=40,$D$58/12,IF(AS3=65,(12-$D$58)/12,0))),-1)</f>
        <v>0</v>
      </c>
    </row>
    <row r="39" customFormat="false" ht="17" hidden="false" customHeight="false" outlineLevel="0" collapsed="false">
      <c r="A39" s="167"/>
      <c r="B39" s="161" t="s">
        <v>235</v>
      </c>
      <c r="C39" s="39"/>
      <c r="D39" s="39"/>
      <c r="E39" s="39" t="n">
        <f aca="false">ROUNDDOWN(IF(AND(E4&lt;=64,E4&gt;=41),$I$69*E25,$I$69*E25*IF(E4=40,$D$59/12,IF(E4=65,(12-$D$59)/12,0))),-1)</f>
        <v>0</v>
      </c>
      <c r="F39" s="39" t="n">
        <f aca="false">ROUNDDOWN(IF(AND(F4&lt;=64,F4&gt;=41),$I$69*F25,$I$69*F25*IF(F4=40,$D$59/12,IF(F4=65,(12-$D$59)/12,0))),-1)</f>
        <v>0</v>
      </c>
      <c r="G39" s="39" t="n">
        <f aca="false">ROUNDDOWN(IF(AND(G4&lt;=64,G4&gt;=41),$I$69*G25,$I$69*G25*IF(G4=40,$D$59/12,IF(G4=65,(12-$D$59)/12,0))),-1)</f>
        <v>0</v>
      </c>
      <c r="H39" s="39" t="n">
        <f aca="false">ROUNDDOWN(IF(AND(H4&lt;=64,H4&gt;=41),$I$69*H25,$I$69*H25*IF(H4=40,$D$59/12,IF(H4=65,(12-$D$59)/12,0))),-1)</f>
        <v>0</v>
      </c>
      <c r="I39" s="39" t="n">
        <f aca="false">ROUNDDOWN(IF(AND(I4&lt;=64,I4&gt;=41),$I$69*I25,$I$69*I25*IF(I4=40,$D$59/12,IF(I4=65,(12-$D$59)/12,0))),-1)</f>
        <v>0</v>
      </c>
      <c r="J39" s="39" t="n">
        <f aca="false">ROUNDDOWN(IF(AND(J4&lt;=64,J4&gt;=41),$I$69*J25,$I$69*J25*IF(J4=40,$D$59/12,IF(J4=65,(12-$D$59)/12,0))),-1)</f>
        <v>0</v>
      </c>
      <c r="K39" s="39" t="n">
        <f aca="false">ROUNDDOWN(IF(AND(K4&lt;=64,K4&gt;=41),$I$69*K25,$I$69*K25*IF(K4=40,$D$59/12,IF(K4=65,(12-$D$59)/12,0))),-1)</f>
        <v>0</v>
      </c>
      <c r="L39" s="39" t="n">
        <f aca="false">ROUNDDOWN(IF(AND(L4&lt;=64,L4&gt;=41),$I$69*L25,$I$69*L25*IF(L4=40,$D$59/12,IF(L4=65,(12-$D$59)/12,0))),-1)</f>
        <v>0</v>
      </c>
      <c r="M39" s="39" t="n">
        <f aca="false">ROUNDDOWN(IF(AND(M4&lt;=64,M4&gt;=41),$I$69*M25,$I$69*M25*IF(M4=40,$D$59/12,IF(M4=65,(12-$D$59)/12,0))),-1)</f>
        <v>0</v>
      </c>
      <c r="N39" s="39" t="n">
        <f aca="false">ROUNDDOWN(IF(AND(N4&lt;=64,N4&gt;=41),$I$69*N25,$I$69*N25*IF(N4=40,$D$59/12,IF(N4=65,(12-$D$59)/12,0))),-1)</f>
        <v>0</v>
      </c>
      <c r="O39" s="39" t="n">
        <f aca="false">ROUNDDOWN(IF(AND(O4&lt;=64,O4&gt;=41),$I$69*O25,$I$69*O25*IF(O4=40,$D$59/12,IF(O4=65,(12-$D$59)/12,0))),-1)</f>
        <v>0</v>
      </c>
      <c r="P39" s="39" t="n">
        <f aca="false">ROUNDDOWN(IF(AND(P4&lt;=64,P4&gt;=41),$I$69*P25,$I$69*P25*IF(P4=40,$D$59/12,IF(P4=65,(12-$D$59)/12,0))),-1)</f>
        <v>0</v>
      </c>
      <c r="Q39" s="39" t="n">
        <f aca="false">ROUNDDOWN(IF(AND(Q4&lt;=64,Q4&gt;=41),$I$69*Q25,$I$69*Q25*IF(Q4=40,$D$59/12,IF(Q4=65,(12-$D$59)/12,0))),-1)</f>
        <v>0</v>
      </c>
      <c r="R39" s="39" t="n">
        <f aca="false">ROUNDDOWN(IF(AND(R4&lt;=64,R4&gt;=41),$I$69*R25,$I$69*R25*IF(R4=40,$D$59/12,IF(R4=65,(12-$D$59)/12,0))),-1)</f>
        <v>0</v>
      </c>
      <c r="S39" s="39" t="n">
        <f aca="false">ROUNDDOWN(IF(AND(S4&lt;=64,S4&gt;=41),$I$69*S25,$I$69*S25*IF(S4=40,$D$59/12,IF(S4=65,(12-$D$59)/12,0))),-1)</f>
        <v>0</v>
      </c>
      <c r="T39" s="39" t="n">
        <f aca="false">ROUNDDOWN(IF(AND(T4&lt;=64,T4&gt;=41),$I$69*T25,$I$69*T25*IF(T4=40,$D$59/12,IF(T4=65,(12-$D$59)/12,0))),-1)</f>
        <v>0</v>
      </c>
      <c r="U39" s="39" t="n">
        <f aca="false">ROUNDDOWN(IF(AND(U4&lt;=64,U4&gt;=41),$I$69*U25,$I$69*U25*IF(U4=40,$D$59/12,IF(U4=65,(12-$D$59)/12,0))),-1)</f>
        <v>0</v>
      </c>
      <c r="V39" s="39" t="n">
        <f aca="false">ROUNDDOWN(IF(AND(V4&lt;=64,V4&gt;=41),$I$69*V25,$I$69*V25*IF(V4=40,$D$59/12,IF(V4=65,(12-$D$59)/12,0))),-1)</f>
        <v>0</v>
      </c>
      <c r="W39" s="39" t="n">
        <f aca="false">ROUNDDOWN(IF(AND(W4&lt;=64,W4&gt;=41),$I$69*W25,$I$69*W25*IF(W4=40,$D$59/12,IF(W4=65,(12-$D$59)/12,0))),-1)</f>
        <v>0</v>
      </c>
      <c r="X39" s="39" t="n">
        <f aca="false">ROUNDDOWN(IF(AND(X4&lt;=64,X4&gt;=41),$I$69*X25,$I$69*X25*IF(X4=40,$D$59/12,IF(X4=65,(12-$D$59)/12,0))),-1)</f>
        <v>0</v>
      </c>
      <c r="Y39" s="39" t="n">
        <f aca="false">ROUNDDOWN(IF(AND(Y4&lt;=64,Y4&gt;=41),$I$69*Y25,$I$69*Y25*IF(Y4=40,$D$59/12,IF(Y4=65,(12-$D$59)/12,0))),-1)</f>
        <v>0</v>
      </c>
      <c r="Z39" s="39" t="n">
        <f aca="false">ROUNDDOWN(IF(AND(Z4&lt;=64,Z4&gt;=41),$I$69*Z25,$I$69*Z25*IF(Z4=40,$D$59/12,IF(Z4=65,(12-$D$59)/12,0))),-1)</f>
        <v>0</v>
      </c>
      <c r="AA39" s="39" t="n">
        <f aca="false">ROUNDDOWN(IF(AND(AA4&lt;=64,AA4&gt;=41),$I$69*AA25,$I$69*AA25*IF(AA4=40,$D$59/12,IF(AA4=65,(12-$D$59)/12,0))),-1)</f>
        <v>0</v>
      </c>
      <c r="AB39" s="39" t="n">
        <f aca="false">ROUNDDOWN(IF(AND(AB4&lt;=64,AB4&gt;=41),$I$69*AB25,$I$69*AB25*IF(AB4=40,$D$59/12,IF(AB4=65,(12-$D$59)/12,0))),-1)</f>
        <v>0</v>
      </c>
      <c r="AC39" s="39" t="n">
        <f aca="false">ROUNDDOWN(IF(AND(AC4&lt;=64,AC4&gt;=41),$I$69*AC25,$I$69*AC25*IF(AC4=40,$D$59/12,IF(AC4=65,(12-$D$59)/12,0))),-1)</f>
        <v>0</v>
      </c>
      <c r="AD39" s="39" t="n">
        <f aca="false">ROUNDDOWN(IF(AND(AD4&lt;=64,AD4&gt;=41),$I$69*AD25,$I$69*AD25*IF(AD4=40,$D$59/12,IF(AD4=65,(12-$D$59)/12,0))),-1)</f>
        <v>0</v>
      </c>
      <c r="AE39" s="39" t="n">
        <f aca="false">ROUNDDOWN(IF(AND(AE4&lt;=64,AE4&gt;=41),$I$69*AE25,$I$69*AE25*IF(AE4=40,$D$59/12,IF(AE4=65,(12-$D$59)/12,0))),-1)</f>
        <v>0</v>
      </c>
      <c r="AF39" s="39" t="n">
        <f aca="false">ROUNDDOWN(IF(AND(AF4&lt;=64,AF4&gt;=41),$I$69*AF25,$I$69*AF25*IF(AF4=40,$D$59/12,IF(AF4=65,(12-$D$59)/12,0))),-1)</f>
        <v>0</v>
      </c>
      <c r="AG39" s="39" t="n">
        <f aca="false">ROUNDDOWN(IF(AND(AG4&lt;=64,AG4&gt;=41),$I$69*AG25,$I$69*AG25*IF(AG4=40,$D$59/12,IF(AG4=65,(12-$D$59)/12,0))),-1)</f>
        <v>0</v>
      </c>
      <c r="AH39" s="39" t="n">
        <f aca="false">ROUNDDOWN(IF(AND(AH4&lt;=64,AH4&gt;=41),$I$69*AH25,$I$69*AH25*IF(AH4=40,$D$59/12,IF(AH4=65,(12-$D$59)/12,0))),-1)</f>
        <v>0</v>
      </c>
      <c r="AI39" s="39" t="n">
        <f aca="false">ROUNDDOWN(IF(AND(AI4&lt;=64,AI4&gt;=41),$I$69*AI25,$I$69*AI25*IF(AI4=40,$D$59/12,IF(AI4=65,(12-$D$59)/12,0))),-1)</f>
        <v>0</v>
      </c>
      <c r="AJ39" s="39" t="n">
        <f aca="false">ROUNDDOWN(IF(AND(AJ4&lt;=64,AJ4&gt;=41),$I$69*AJ25,$I$69*AJ25*IF(AJ4=40,$D$59/12,IF(AJ4=65,(12-$D$59)/12,0))),-1)</f>
        <v>0</v>
      </c>
      <c r="AK39" s="39" t="n">
        <f aca="false">ROUNDDOWN(IF(AND(AK4&lt;=64,AK4&gt;=41),$I$69*AK25,$I$69*AK25*IF(AK4=40,$D$59/12,IF(AK4=65,(12-$D$59)/12,0))),-1)</f>
        <v>0</v>
      </c>
      <c r="AL39" s="39" t="n">
        <f aca="false">ROUNDDOWN(IF(AND(AL4&lt;=64,AL4&gt;=41),$I$69*AL25,$I$69*AL25*IF(AL4=40,$D$59/12,IF(AL4=65,(12-$D$59)/12,0))),-1)</f>
        <v>0</v>
      </c>
      <c r="AM39" s="39" t="n">
        <f aca="false">ROUNDDOWN(IF(AND(AM4&lt;=64,AM4&gt;=41),$I$69*AM25,$I$69*AM25*IF(AM4=40,$D$59/12,IF(AM4=65,(12-$D$59)/12,0))),-1)</f>
        <v>0</v>
      </c>
      <c r="AN39" s="39" t="n">
        <f aca="false">ROUNDDOWN(IF(AND(AN4&lt;=64,AN4&gt;=41),$I$69*AN25,$I$69*AN25*IF(AN4=40,$D$59/12,IF(AN4=65,(12-$D$59)/12,0))),-1)</f>
        <v>0</v>
      </c>
      <c r="AO39" s="39" t="n">
        <f aca="false">ROUNDDOWN(IF(AND(AO4&lt;=64,AO4&gt;=41),$I$69*AO25,$I$69*AO25*IF(AO4=40,$D$59/12,IF(AO4=65,(12-$D$59)/12,0))),-1)</f>
        <v>0</v>
      </c>
      <c r="AP39" s="39" t="n">
        <f aca="false">ROUNDDOWN(IF(AND(AP4&lt;=64,AP4&gt;=41),$I$69*AP25,$I$69*AP25*IF(AP4=40,$D$59/12,IF(AP4=65,(12-$D$59)/12,0))),-1)</f>
        <v>0</v>
      </c>
      <c r="AQ39" s="39" t="n">
        <f aca="false">ROUNDDOWN(IF(AND(AQ4&lt;=64,AQ4&gt;=41),$I$69*AQ25,$I$69*AQ25*IF(AQ4=40,$D$59/12,IF(AQ4=65,(12-$D$59)/12,0))),-1)</f>
        <v>0</v>
      </c>
      <c r="AR39" s="39" t="n">
        <f aca="false">ROUNDDOWN(IF(AND(AR4&lt;=64,AR4&gt;=41),$I$69*AR25,$I$69*AR25*IF(AR4=40,$D$59/12,IF(AR4=65,(12-$D$59)/12,0))),-1)</f>
        <v>0</v>
      </c>
      <c r="AS39" s="39" t="n">
        <f aca="false">ROUNDDOWN(IF(AND(AS4&lt;=64,AS4&gt;=41),$I$69*AS25,$I$69*AS25*IF(AS4=40,$D$59/12,IF(AS4=65,(12-$D$59)/12,0))),-1)</f>
        <v>0</v>
      </c>
    </row>
    <row r="40" s="170" customFormat="true" ht="17" hidden="false" customHeight="true" outlineLevel="0" collapsed="false">
      <c r="A40" s="168" t="s">
        <v>240</v>
      </c>
      <c r="B40" s="168"/>
      <c r="C40" s="169" t="n">
        <f aca="false">SUM(C36:C39)</f>
        <v>0</v>
      </c>
      <c r="D40" s="169" t="n">
        <f aca="false">SUM(D36:D39)</f>
        <v>0</v>
      </c>
      <c r="E40" s="169" t="n">
        <f aca="false">SUM(E36:E39)</f>
        <v>0</v>
      </c>
      <c r="F40" s="169" t="n">
        <f aca="false">SUM(F36:F39)</f>
        <v>0</v>
      </c>
      <c r="G40" s="169" t="n">
        <f aca="false">SUM(G36:G39)</f>
        <v>0</v>
      </c>
      <c r="H40" s="169" t="n">
        <f aca="false">SUM(H36:H39)</f>
        <v>0</v>
      </c>
      <c r="I40" s="169" t="n">
        <f aca="false">SUM(I36:I39)</f>
        <v>0</v>
      </c>
      <c r="J40" s="169" t="n">
        <f aca="false">SUM(J36:J39)</f>
        <v>0</v>
      </c>
      <c r="K40" s="169" t="n">
        <f aca="false">SUM(K36:K39)</f>
        <v>0</v>
      </c>
      <c r="L40" s="169" t="n">
        <f aca="false">SUM(L36:L39)</f>
        <v>0</v>
      </c>
      <c r="M40" s="169" t="n">
        <f aca="false">SUM(M36:M39)</f>
        <v>0</v>
      </c>
      <c r="N40" s="169" t="n">
        <f aca="false">SUM(N36:N39)</f>
        <v>0</v>
      </c>
      <c r="O40" s="169" t="n">
        <f aca="false">SUM(O36:O39)</f>
        <v>0</v>
      </c>
      <c r="P40" s="169" t="n">
        <f aca="false">SUM(P36:P39)</f>
        <v>0</v>
      </c>
      <c r="Q40" s="169" t="n">
        <f aca="false">SUM(Q36:Q39)</f>
        <v>0</v>
      </c>
      <c r="R40" s="169" t="n">
        <f aca="false">SUM(R36:R39)</f>
        <v>0</v>
      </c>
      <c r="S40" s="169" t="n">
        <f aca="false">SUM(S36:S39)</f>
        <v>0</v>
      </c>
      <c r="T40" s="169" t="n">
        <f aca="false">SUM(T36:T39)</f>
        <v>0</v>
      </c>
      <c r="U40" s="169" t="n">
        <f aca="false">SUM(U36:U39)</f>
        <v>0</v>
      </c>
      <c r="V40" s="169" t="n">
        <f aca="false">SUM(V36:V39)</f>
        <v>0</v>
      </c>
      <c r="W40" s="169" t="n">
        <f aca="false">SUM(W36:W39)</f>
        <v>0</v>
      </c>
      <c r="X40" s="169" t="n">
        <f aca="false">SUM(X36:X39)</f>
        <v>0</v>
      </c>
      <c r="Y40" s="169" t="n">
        <f aca="false">SUM(Y36:Y39)</f>
        <v>0</v>
      </c>
      <c r="Z40" s="169" t="n">
        <f aca="false">SUM(Z36:Z39)</f>
        <v>0</v>
      </c>
      <c r="AA40" s="169" t="n">
        <f aca="false">SUM(AA36:AA39)</f>
        <v>0</v>
      </c>
      <c r="AB40" s="169" t="n">
        <f aca="false">SUM(AB36:AB39)</f>
        <v>0</v>
      </c>
      <c r="AC40" s="169" t="n">
        <f aca="false">SUM(AC36:AC39)</f>
        <v>0</v>
      </c>
      <c r="AD40" s="169" t="n">
        <f aca="false">SUM(AD36:AD39)</f>
        <v>0</v>
      </c>
      <c r="AE40" s="169" t="n">
        <f aca="false">SUM(AE36:AE39)</f>
        <v>0</v>
      </c>
      <c r="AF40" s="169" t="n">
        <f aca="false">SUM(AF36:AF39)</f>
        <v>0</v>
      </c>
      <c r="AG40" s="169" t="n">
        <f aca="false">SUM(AG36:AG39)</f>
        <v>0</v>
      </c>
      <c r="AH40" s="169" t="n">
        <f aca="false">SUM(AH36:AH39)</f>
        <v>0</v>
      </c>
      <c r="AI40" s="169" t="n">
        <f aca="false">SUM(AI36:AI39)</f>
        <v>0</v>
      </c>
      <c r="AJ40" s="169" t="n">
        <f aca="false">SUM(AJ36:AJ39)</f>
        <v>0</v>
      </c>
      <c r="AK40" s="169" t="n">
        <f aca="false">SUM(AK36:AK39)</f>
        <v>0</v>
      </c>
      <c r="AL40" s="169" t="n">
        <f aca="false">SUM(AL36:AL39)</f>
        <v>0</v>
      </c>
      <c r="AM40" s="169" t="n">
        <f aca="false">SUM(AM36:AM39)</f>
        <v>0</v>
      </c>
      <c r="AN40" s="169" t="n">
        <f aca="false">SUM(AN36:AN39)</f>
        <v>0</v>
      </c>
      <c r="AO40" s="169" t="n">
        <f aca="false">SUM(AO36:AO39)</f>
        <v>0</v>
      </c>
      <c r="AP40" s="169" t="n">
        <f aca="false">SUM(AP36:AP39)</f>
        <v>0</v>
      </c>
      <c r="AQ40" s="169" t="n">
        <f aca="false">SUM(AQ36:AQ39)</f>
        <v>0</v>
      </c>
      <c r="AR40" s="169" t="n">
        <f aca="false">SUM(AR36:AR39)</f>
        <v>0</v>
      </c>
      <c r="AS40" s="169" t="n">
        <f aca="false">SUM(AS36:AS39)</f>
        <v>0</v>
      </c>
    </row>
    <row r="41" s="170" customFormat="true" ht="17" hidden="false" customHeight="true" outlineLevel="0" collapsed="false">
      <c r="A41" s="171" t="s">
        <v>241</v>
      </c>
      <c r="B41" s="171"/>
      <c r="C41" s="50" t="n">
        <f aca="false">C30+C35+C40</f>
        <v>0</v>
      </c>
      <c r="D41" s="50" t="n">
        <f aca="false">D30+D35+D40</f>
        <v>0</v>
      </c>
      <c r="E41" s="50" t="n">
        <f aca="false">E30+E35+E40</f>
        <v>0</v>
      </c>
      <c r="F41" s="50" t="n">
        <f aca="false">F30+F35+F40</f>
        <v>0</v>
      </c>
      <c r="G41" s="50" t="n">
        <f aca="false">G30+G35+G40</f>
        <v>0</v>
      </c>
      <c r="H41" s="50" t="n">
        <f aca="false">H30+H35+H40</f>
        <v>0</v>
      </c>
      <c r="I41" s="50" t="n">
        <f aca="false">I30+I35+I40</f>
        <v>0</v>
      </c>
      <c r="J41" s="50" t="n">
        <f aca="false">J30+J35+J40</f>
        <v>0</v>
      </c>
      <c r="K41" s="50" t="n">
        <f aca="false">K30+K35+K40</f>
        <v>0</v>
      </c>
      <c r="L41" s="50" t="n">
        <f aca="false">L30+L35+L40</f>
        <v>0</v>
      </c>
      <c r="M41" s="50" t="n">
        <f aca="false">M30+M35+M40</f>
        <v>0</v>
      </c>
      <c r="N41" s="50" t="n">
        <f aca="false">N30+N35+N40</f>
        <v>0</v>
      </c>
      <c r="O41" s="50" t="n">
        <f aca="false">O30+O35+O40</f>
        <v>0</v>
      </c>
      <c r="P41" s="50" t="n">
        <f aca="false">P30+P35+P40</f>
        <v>0</v>
      </c>
      <c r="Q41" s="50" t="n">
        <f aca="false">Q30+Q35+Q40</f>
        <v>0</v>
      </c>
      <c r="R41" s="50" t="n">
        <f aca="false">R30+R35+R40</f>
        <v>0</v>
      </c>
      <c r="S41" s="50" t="n">
        <f aca="false">S30+S35+S40</f>
        <v>0</v>
      </c>
      <c r="T41" s="50" t="n">
        <f aca="false">T30+T35+T40</f>
        <v>0</v>
      </c>
      <c r="U41" s="50" t="n">
        <f aca="false">U30+U35+U40</f>
        <v>0</v>
      </c>
      <c r="V41" s="50" t="n">
        <f aca="false">V30+V35+V40</f>
        <v>0</v>
      </c>
      <c r="W41" s="50" t="n">
        <f aca="false">W30+W35+W40</f>
        <v>0</v>
      </c>
      <c r="X41" s="50" t="n">
        <f aca="false">X30+X35+X40</f>
        <v>0</v>
      </c>
      <c r="Y41" s="50" t="n">
        <f aca="false">Y30+Y35+Y40</f>
        <v>0</v>
      </c>
      <c r="Z41" s="50" t="n">
        <f aca="false">Z30+Z35+Z40</f>
        <v>0</v>
      </c>
      <c r="AA41" s="50" t="n">
        <f aca="false">AA30+AA35+AA40</f>
        <v>0</v>
      </c>
      <c r="AB41" s="50" t="n">
        <f aca="false">AB30+AB35+AB40</f>
        <v>0</v>
      </c>
      <c r="AC41" s="50" t="n">
        <f aca="false">AC30+AC35+AC40</f>
        <v>0</v>
      </c>
      <c r="AD41" s="50" t="n">
        <f aca="false">AD30+AD35+AD40</f>
        <v>0</v>
      </c>
      <c r="AE41" s="50" t="n">
        <f aca="false">AE30+AE35+AE40</f>
        <v>0</v>
      </c>
      <c r="AF41" s="50" t="n">
        <f aca="false">AF30+AF35+AF40</f>
        <v>0</v>
      </c>
      <c r="AG41" s="50" t="n">
        <f aca="false">AG30+AG35+AG40</f>
        <v>0</v>
      </c>
      <c r="AH41" s="50" t="n">
        <f aca="false">AH30+AH35+AH40</f>
        <v>0</v>
      </c>
      <c r="AI41" s="50" t="n">
        <f aca="false">AI30+AI35+AI40</f>
        <v>0</v>
      </c>
      <c r="AJ41" s="50" t="n">
        <f aca="false">AJ30+AJ35+AJ40</f>
        <v>0</v>
      </c>
      <c r="AK41" s="50" t="n">
        <f aca="false">AK30+AK35+AK40</f>
        <v>0</v>
      </c>
      <c r="AL41" s="50" t="n">
        <f aca="false">AL30+AL35+AL40</f>
        <v>0</v>
      </c>
      <c r="AM41" s="50" t="n">
        <f aca="false">AM30+AM35+AM40</f>
        <v>0</v>
      </c>
      <c r="AN41" s="50" t="n">
        <f aca="false">AN30+AN35+AN40</f>
        <v>0</v>
      </c>
      <c r="AO41" s="50" t="n">
        <f aca="false">AO30+AO35+AO40</f>
        <v>0</v>
      </c>
      <c r="AP41" s="50" t="n">
        <f aca="false">AP30+AP35+AP40</f>
        <v>0</v>
      </c>
      <c r="AQ41" s="50" t="n">
        <f aca="false">AQ30+AQ35+AQ40</f>
        <v>0</v>
      </c>
      <c r="AR41" s="50" t="n">
        <f aca="false">AR30+AR35+AR40</f>
        <v>0</v>
      </c>
      <c r="AS41" s="50" t="n">
        <f aca="false">AS30+AS35+AS40</f>
        <v>0</v>
      </c>
    </row>
    <row r="42" customFormat="false" ht="17" hidden="false" customHeight="true" outlineLevel="0" collapsed="false">
      <c r="A42" s="172" t="s">
        <v>242</v>
      </c>
      <c r="B42" s="39" t="s">
        <v>28</v>
      </c>
      <c r="C42" s="39"/>
      <c r="D42" s="39"/>
      <c r="E42" s="39" t="n">
        <f aca="false">IF(OR(E3&lt;=64,E3=0),0,IF(E23&gt;0,IF(D19&lt;$D$77,$E$77,IF(D19&lt;$F$77,$G$77,IF(D19&lt;$H$77,$I$77,IF(D19&lt;$J$77,$K$77,IF(D19&lt;$L$77,$M$77,IF(D19&lt;$N$77,$O$77,IF(D19&lt;$P$77,$Q$77,$S$77))))))),IF(E24&gt;0,IF((D14+D19)&lt;=$J$74,$K$74,$M$74),IF((D14+D19)&lt;=$D$74,$E$74,IF((D14+D19)&lt;=$F$74,$G$74,$I$74)))))*IF(E3=65,$D$58/12,1)</f>
        <v>0</v>
      </c>
      <c r="F42" s="39" t="n">
        <f aca="false">IF(OR(F3&lt;=64,F3=0),0,IF(F23&gt;0,IF(E19&lt;$D$77,$E$77,IF(E19&lt;$F$77,$G$77,IF(E19&lt;$H$77,$I$77,IF(E19&lt;$J$77,$K$77,IF(E19&lt;$L$77,$M$77,IF(E19&lt;$N$77,$O$77,IF(E19&lt;$P$77,$Q$77,$S$77))))))),IF(F24&gt;0,IF((E14+E19)&lt;=$J$74,$K$74,$M$74),IF((E14+E19)&lt;=$D$74,$E$74,IF((E14+E19)&lt;=$F$74,$G$74,$I$74)))))*IF(F3=65,$D$58/12,1)</f>
        <v>0</v>
      </c>
      <c r="G42" s="39" t="n">
        <f aca="false">IF(OR(G3&lt;=64,G3=0),0,IF(G23&gt;0,IF(F19&lt;$D$77,$E$77,IF(F19&lt;$F$77,$G$77,IF(F19&lt;$H$77,$I$77,IF(F19&lt;$J$77,$K$77,IF(F19&lt;$L$77,$M$77,IF(F19&lt;$N$77,$O$77,IF(F19&lt;$P$77,$Q$77,$S$77))))))),IF(G24&gt;0,IF((F14+F19)&lt;=$J$74,$K$74,$M$74),IF((F14+F19)&lt;=$D$74,$E$74,IF((F14+F19)&lt;=$F$74,$G$74,$I$74)))))*IF(G3=65,$D$58/12,1)</f>
        <v>0</v>
      </c>
      <c r="H42" s="39" t="n">
        <f aca="false">IF(OR(H3&lt;=64,H3=0),0,IF(H23&gt;0,IF(G19&lt;$D$77,$E$77,IF(G19&lt;$F$77,$G$77,IF(G19&lt;$H$77,$I$77,IF(G19&lt;$J$77,$K$77,IF(G19&lt;$L$77,$M$77,IF(G19&lt;$N$77,$O$77,IF(G19&lt;$P$77,$Q$77,$S$77))))))),IF(H24&gt;0,IF((G14+G19)&lt;=$J$74,$K$74,$M$74),IF((G14+G19)&lt;=$D$74,$E$74,IF((G14+G19)&lt;=$F$74,$G$74,$I$74)))))*IF(H3=65,$D$58/12,1)</f>
        <v>0</v>
      </c>
      <c r="I42" s="39" t="n">
        <f aca="false">IF(OR(I3&lt;=64,I3=0),0,IF(I23&gt;0,IF(H19&lt;$D$77,$E$77,IF(H19&lt;$F$77,$G$77,IF(H19&lt;$H$77,$I$77,IF(H19&lt;$J$77,$K$77,IF(H19&lt;$L$77,$M$77,IF(H19&lt;$N$77,$O$77,IF(H19&lt;$P$77,$Q$77,$S$77))))))),IF(I24&gt;0,IF((H14+H19)&lt;=$J$74,$K$74,$M$74),IF((H14+H19)&lt;=$D$74,$E$74,IF((H14+H19)&lt;=$F$74,$G$74,$I$74)))))*IF(I3=65,$D$58/12,1)</f>
        <v>0</v>
      </c>
      <c r="J42" s="39" t="n">
        <f aca="false">IF(OR(J3&lt;=64,J3=0),0,IF(J23&gt;0,IF(I19&lt;$D$77,$E$77,IF(I19&lt;$F$77,$G$77,IF(I19&lt;$H$77,$I$77,IF(I19&lt;$J$77,$K$77,IF(I19&lt;$L$77,$M$77,IF(I19&lt;$N$77,$O$77,IF(I19&lt;$P$77,$Q$77,$S$77))))))),IF(J24&gt;0,IF((I14+I19)&lt;=$J$74,$K$74,$M$74),IF((I14+I19)&lt;=$D$74,$E$74,IF((I14+I19)&lt;=$F$74,$G$74,$I$74)))))*IF(J3=65,$D$58/12,1)</f>
        <v>0</v>
      </c>
      <c r="K42" s="39" t="n">
        <f aca="false">IF(OR(K3&lt;=64,K3=0),0,IF(K23&gt;0,IF(J19&lt;$D$77,$E$77,IF(J19&lt;$F$77,$G$77,IF(J19&lt;$H$77,$I$77,IF(J19&lt;$J$77,$K$77,IF(J19&lt;$L$77,$M$77,IF(J19&lt;$N$77,$O$77,IF(J19&lt;$P$77,$Q$77,$S$77))))))),IF(K24&gt;0,IF((J14+J19)&lt;=$J$74,$K$74,$M$74),IF((J14+J19)&lt;=$D$74,$E$74,IF((J14+J19)&lt;=$F$74,$G$74,$I$74)))))*IF(K3=65,$D$58/12,1)</f>
        <v>0</v>
      </c>
      <c r="L42" s="39" t="n">
        <f aca="false">IF(OR(L3&lt;=64,L3=0),0,IF(L23&gt;0,IF(K19&lt;$D$77,$E$77,IF(K19&lt;$F$77,$G$77,IF(K19&lt;$H$77,$I$77,IF(K19&lt;$J$77,$K$77,IF(K19&lt;$L$77,$M$77,IF(K19&lt;$N$77,$O$77,IF(K19&lt;$P$77,$Q$77,$S$77))))))),IF(L24&gt;0,IF((K14+K19)&lt;=$J$74,$K$74,$M$74),IF((K14+K19)&lt;=$D$74,$E$74,IF((K14+K19)&lt;=$F$74,$G$74,$I$74)))))*IF(L3=65,$D$58/12,1)</f>
        <v>0</v>
      </c>
      <c r="M42" s="39" t="n">
        <f aca="false">IF(OR(M3&lt;=64,M3=0),0,IF(M23&gt;0,IF(L19&lt;$D$77,$E$77,IF(L19&lt;$F$77,$G$77,IF(L19&lt;$H$77,$I$77,IF(L19&lt;$J$77,$K$77,IF(L19&lt;$L$77,$M$77,IF(L19&lt;$N$77,$O$77,IF(L19&lt;$P$77,$Q$77,$S$77))))))),IF(M24&gt;0,IF((L14+L19)&lt;=$J$74,$K$74,$M$74),IF((L14+L19)&lt;=$D$74,$E$74,IF((L14+L19)&lt;=$F$74,$G$74,$I$74)))))*IF(M3=65,$D$58/12,1)</f>
        <v>0</v>
      </c>
      <c r="N42" s="39" t="n">
        <f aca="false">IF(OR(N3&lt;=64,N3=0),0,IF(N23&gt;0,IF(M19&lt;$D$77,$E$77,IF(M19&lt;$F$77,$G$77,IF(M19&lt;$H$77,$I$77,IF(M19&lt;$J$77,$K$77,IF(M19&lt;$L$77,$M$77,IF(M19&lt;$N$77,$O$77,IF(M19&lt;$P$77,$Q$77,$S$77))))))),IF(N24&gt;0,IF((M14+M19)&lt;=$J$74,$K$74,$M$74),IF((M14+M19)&lt;=$D$74,$E$74,IF((M14+M19)&lt;=$F$74,$G$74,$I$74)))))*IF(N3=65,$D$58/12,1)</f>
        <v>0</v>
      </c>
      <c r="O42" s="39" t="n">
        <f aca="false">IF(OR(O3&lt;=64,O3=0),0,IF(O23&gt;0,IF(N19&lt;$D$77,$E$77,IF(N19&lt;$F$77,$G$77,IF(N19&lt;$H$77,$I$77,IF(N19&lt;$J$77,$K$77,IF(N19&lt;$L$77,$M$77,IF(N19&lt;$N$77,$O$77,IF(N19&lt;$P$77,$Q$77,$S$77))))))),IF(O24&gt;0,IF((N14+N19)&lt;=$J$74,$K$74,$M$74),IF((N14+N19)&lt;=$D$74,$E$74,IF((N14+N19)&lt;=$F$74,$G$74,$I$74)))))*IF(O3=65,$D$58/12,1)</f>
        <v>0</v>
      </c>
      <c r="P42" s="39" t="n">
        <f aca="false">IF(OR(P3&lt;=64,P3=0),0,IF(P23&gt;0,IF(O19&lt;$D$77,$E$77,IF(O19&lt;$F$77,$G$77,IF(O19&lt;$H$77,$I$77,IF(O19&lt;$J$77,$K$77,IF(O19&lt;$L$77,$M$77,IF(O19&lt;$N$77,$O$77,IF(O19&lt;$P$77,$Q$77,$S$77))))))),IF(P24&gt;0,IF((O14+O19)&lt;=$J$74,$K$74,$M$74),IF((O14+O19)&lt;=$D$74,$E$74,IF((O14+O19)&lt;=$F$74,$G$74,$I$74)))))*IF(P3=65,$D$58/12,1)</f>
        <v>0</v>
      </c>
      <c r="Q42" s="39" t="n">
        <f aca="false">IF(OR(Q3&lt;=64,Q3=0),0,IF(Q23&gt;0,IF(P19&lt;$D$77,$E$77,IF(P19&lt;$F$77,$G$77,IF(P19&lt;$H$77,$I$77,IF(P19&lt;$J$77,$K$77,IF(P19&lt;$L$77,$M$77,IF(P19&lt;$N$77,$O$77,IF(P19&lt;$P$77,$Q$77,$S$77))))))),IF(Q24&gt;0,IF((P14+P19)&lt;=$J$74,$K$74,$M$74),IF((P14+P19)&lt;=$D$74,$E$74,IF((P14+P19)&lt;=$F$74,$G$74,$I$74)))))*IF(Q3=65,$D$58/12,1)</f>
        <v>0</v>
      </c>
      <c r="R42" s="39" t="n">
        <f aca="false">IF(OR(R3&lt;=64,R3=0),0,IF(R23&gt;0,IF(Q19&lt;$D$77,$E$77,IF(Q19&lt;$F$77,$G$77,IF(Q19&lt;$H$77,$I$77,IF(Q19&lt;$J$77,$K$77,IF(Q19&lt;$L$77,$M$77,IF(Q19&lt;$N$77,$O$77,IF(Q19&lt;$P$77,$Q$77,$S$77))))))),IF(R24&gt;0,IF((Q14+Q19)&lt;=$J$74,$K$74,$M$74),IF((Q14+Q19)&lt;=$D$74,$E$74,IF((Q14+Q19)&lt;=$F$74,$G$74,$I$74)))))*IF(R3=65,$D$58/12,1)</f>
        <v>0</v>
      </c>
      <c r="S42" s="39" t="n">
        <f aca="false">IF(OR(S3&lt;=64,S3=0),0,IF(S23&gt;0,IF(R19&lt;$D$77,$E$77,IF(R19&lt;$F$77,$G$77,IF(R19&lt;$H$77,$I$77,IF(R19&lt;$J$77,$K$77,IF(R19&lt;$L$77,$M$77,IF(R19&lt;$N$77,$O$77,IF(R19&lt;$P$77,$Q$77,$S$77))))))),IF(S24&gt;0,IF((R14+R19)&lt;=$J$74,$K$74,$M$74),IF((R14+R19)&lt;=$D$74,$E$74,IF((R14+R19)&lt;=$F$74,$G$74,$I$74)))))*IF(S3=65,$D$58/12,1)</f>
        <v>0</v>
      </c>
      <c r="T42" s="39" t="n">
        <f aca="false">IF(OR(T3&lt;=64,T3=0),0,IF(T23&gt;0,IF(S19&lt;$D$77,$E$77,IF(S19&lt;$F$77,$G$77,IF(S19&lt;$H$77,$I$77,IF(S19&lt;$J$77,$K$77,IF(S19&lt;$L$77,$M$77,IF(S19&lt;$N$77,$O$77,IF(S19&lt;$P$77,$Q$77,$S$77))))))),IF(T24&gt;0,IF((S14+S19)&lt;=$J$74,$K$74,$M$74),IF((S14+S19)&lt;=$D$74,$E$74,IF((S14+S19)&lt;=$F$74,$G$74,$I$74)))))*IF(T3=65,$D$58/12,1)</f>
        <v>0</v>
      </c>
      <c r="U42" s="39" t="n">
        <f aca="false">IF(OR(U3&lt;=64,U3=0),0,IF(U23&gt;0,IF(T19&lt;$D$77,$E$77,IF(T19&lt;$F$77,$G$77,IF(T19&lt;$H$77,$I$77,IF(T19&lt;$J$77,$K$77,IF(T19&lt;$L$77,$M$77,IF(T19&lt;$N$77,$O$77,IF(T19&lt;$P$77,$Q$77,$S$77))))))),IF(U24&gt;0,IF((T14+T19)&lt;=$J$74,$K$74,$M$74),IF((T14+T19)&lt;=$D$74,$E$74,IF((T14+T19)&lt;=$F$74,$G$74,$I$74)))))*IF(U3=65,$D$58/12,1)</f>
        <v>0</v>
      </c>
      <c r="V42" s="39" t="n">
        <f aca="false">IF(OR(V3&lt;=64,V3=0),0,IF(V23&gt;0,IF(U19&lt;$D$77,$E$77,IF(U19&lt;$F$77,$G$77,IF(U19&lt;$H$77,$I$77,IF(U19&lt;$J$77,$K$77,IF(U19&lt;$L$77,$M$77,IF(U19&lt;$N$77,$O$77,IF(U19&lt;$P$77,$Q$77,$S$77))))))),IF(V24&gt;0,IF((U14+U19)&lt;=$J$74,$K$74,$M$74),IF((U14+U19)&lt;=$D$74,$E$74,IF((U14+U19)&lt;=$F$74,$G$74,$I$74)))))*IF(V3=65,$D$58/12,1)</f>
        <v>0</v>
      </c>
      <c r="W42" s="39" t="n">
        <f aca="false">IF(OR(W3&lt;=64,W3=0),0,IF(W23&gt;0,IF(V19&lt;$D$77,$E$77,IF(V19&lt;$F$77,$G$77,IF(V19&lt;$H$77,$I$77,IF(V19&lt;$J$77,$K$77,IF(V19&lt;$L$77,$M$77,IF(V19&lt;$N$77,$O$77,IF(V19&lt;$P$77,$Q$77,$S$77))))))),IF(W24&gt;0,IF((V14+V19)&lt;=$J$74,$K$74,$M$74),IF((V14+V19)&lt;=$D$74,$E$74,IF((V14+V19)&lt;=$F$74,$G$74,$I$74)))))*IF(W3=65,$D$58/12,1)</f>
        <v>0</v>
      </c>
      <c r="X42" s="39" t="n">
        <f aca="false">IF(OR(X3&lt;=64,X3=0),0,IF(X23&gt;0,IF(W19&lt;$D$77,$E$77,IF(W19&lt;$F$77,$G$77,IF(W19&lt;$H$77,$I$77,IF(W19&lt;$J$77,$K$77,IF(W19&lt;$L$77,$M$77,IF(W19&lt;$N$77,$O$77,IF(W19&lt;$P$77,$Q$77,$S$77))))))),IF(X24&gt;0,IF((W14+W19)&lt;=$J$74,$K$74,$M$74),IF((W14+W19)&lt;=$D$74,$E$74,IF((W14+W19)&lt;=$F$74,$G$74,$I$74)))))*IF(X3=65,$D$58/12,1)</f>
        <v>0</v>
      </c>
      <c r="Y42" s="39" t="n">
        <f aca="false">IF(OR(Y3&lt;=64,Y3=0),0,IF(Y23&gt;0,IF(X19&lt;$D$77,$E$77,IF(X19&lt;$F$77,$G$77,IF(X19&lt;$H$77,$I$77,IF(X19&lt;$J$77,$K$77,IF(X19&lt;$L$77,$M$77,IF(X19&lt;$N$77,$O$77,IF(X19&lt;$P$77,$Q$77,$S$77))))))),IF(Y24&gt;0,IF((X14+X19)&lt;=$J$74,$K$74,$M$74),IF((X14+X19)&lt;=$D$74,$E$74,IF((X14+X19)&lt;=$F$74,$G$74,$I$74)))))*IF(Y3=65,$D$58/12,1)</f>
        <v>0</v>
      </c>
      <c r="Z42" s="39" t="n">
        <f aca="false">IF(OR(Z3&lt;=64,Z3=0),0,IF(Z23&gt;0,IF(Y19&lt;$D$77,$E$77,IF(Y19&lt;$F$77,$G$77,IF(Y19&lt;$H$77,$I$77,IF(Y19&lt;$J$77,$K$77,IF(Y19&lt;$L$77,$M$77,IF(Y19&lt;$N$77,$O$77,IF(Y19&lt;$P$77,$Q$77,$S$77))))))),IF(Z24&gt;0,IF((Y14+Y19)&lt;=$J$74,$K$74,$M$74),IF((Y14+Y19)&lt;=$D$74,$E$74,IF((Y14+Y19)&lt;=$F$74,$G$74,$I$74)))))*IF(Z3=65,$D$58/12,1)</f>
        <v>0</v>
      </c>
      <c r="AA42" s="39" t="n">
        <f aca="false">IF(OR(AA3&lt;=64,AA3=0),0,IF(AA23&gt;0,IF(Z19&lt;$D$77,$E$77,IF(Z19&lt;$F$77,$G$77,IF(Z19&lt;$H$77,$I$77,IF(Z19&lt;$J$77,$K$77,IF(Z19&lt;$L$77,$M$77,IF(Z19&lt;$N$77,$O$77,IF(Z19&lt;$P$77,$Q$77,$S$77))))))),IF(AA24&gt;0,IF((Z14+Z19)&lt;=$J$74,$K$74,$M$74),IF((Z14+Z19)&lt;=$D$74,$E$74,IF((Z14+Z19)&lt;=$F$74,$G$74,$I$74)))))*IF(AA3=65,$D$58/12,1)</f>
        <v>0</v>
      </c>
      <c r="AB42" s="39" t="n">
        <f aca="false">IF(OR(AB3&lt;=64,AB3=0),0,IF(AB23&gt;0,IF(AA19&lt;$D$77,$E$77,IF(AA19&lt;$F$77,$G$77,IF(AA19&lt;$H$77,$I$77,IF(AA19&lt;$J$77,$K$77,IF(AA19&lt;$L$77,$M$77,IF(AA19&lt;$N$77,$O$77,IF(AA19&lt;$P$77,$Q$77,$S$77))))))),IF(AB24&gt;0,IF((AA14+AA19)&lt;=$J$74,$K$74,$M$74),IF((AA14+AA19)&lt;=$D$74,$E$74,IF((AA14+AA19)&lt;=$F$74,$G$74,$I$74)))))*IF(AB3=65,$D$58/12,1)</f>
        <v>0</v>
      </c>
      <c r="AC42" s="39" t="n">
        <f aca="false">IF(OR(AC3&lt;=64,AC3=0),0,IF(AC23&gt;0,IF(AB19&lt;$D$77,$E$77,IF(AB19&lt;$F$77,$G$77,IF(AB19&lt;$H$77,$I$77,IF(AB19&lt;$J$77,$K$77,IF(AB19&lt;$L$77,$M$77,IF(AB19&lt;$N$77,$O$77,IF(AB19&lt;$P$77,$Q$77,$S$77))))))),IF(AC24&gt;0,IF((AB14+AB19)&lt;=$J$74,$K$74,$M$74),IF((AB14+AB19)&lt;=$D$74,$E$74,IF((AB14+AB19)&lt;=$F$74,$G$74,$I$74)))))*IF(AC3=65,$D$58/12,1)</f>
        <v>0</v>
      </c>
      <c r="AD42" s="39" t="n">
        <f aca="false">IF(OR(AD3&lt;=64,AD3=0),0,IF(AD23&gt;0,IF(AC19&lt;$D$77,$E$77,IF(AC19&lt;$F$77,$G$77,IF(AC19&lt;$H$77,$I$77,IF(AC19&lt;$J$77,$K$77,IF(AC19&lt;$L$77,$M$77,IF(AC19&lt;$N$77,$O$77,IF(AC19&lt;$P$77,$Q$77,$S$77))))))),IF(AD24&gt;0,IF((AC14+AC19)&lt;=$J$74,$K$74,$M$74),IF((AC14+AC19)&lt;=$D$74,$E$74,IF((AC14+AC19)&lt;=$F$74,$G$74,$I$74)))))*IF(AD3=65,$D$58/12,1)</f>
        <v>0</v>
      </c>
      <c r="AE42" s="39" t="n">
        <f aca="false">IF(OR(AE3&lt;=64,AE3=0),0,IF(AE23&gt;0,IF(AD19&lt;$D$77,$E$77,IF(AD19&lt;$F$77,$G$77,IF(AD19&lt;$H$77,$I$77,IF(AD19&lt;$J$77,$K$77,IF(AD19&lt;$L$77,$M$77,IF(AD19&lt;$N$77,$O$77,IF(AD19&lt;$P$77,$Q$77,$S$77))))))),IF(AE24&gt;0,IF((AD14+AD19)&lt;=$J$74,$K$74,$M$74),IF((AD14+AD19)&lt;=$D$74,$E$74,IF((AD14+AD19)&lt;=$F$74,$G$74,$I$74)))))*IF(AE3=65,$D$58/12,1)</f>
        <v>0</v>
      </c>
      <c r="AF42" s="39" t="n">
        <f aca="false">IF(OR(AF3&lt;=64,AF3=0),0,IF(AF23&gt;0,IF(AE19&lt;$D$77,$E$77,IF(AE19&lt;$F$77,$G$77,IF(AE19&lt;$H$77,$I$77,IF(AE19&lt;$J$77,$K$77,IF(AE19&lt;$L$77,$M$77,IF(AE19&lt;$N$77,$O$77,IF(AE19&lt;$P$77,$Q$77,$S$77))))))),IF(AF24&gt;0,IF((AE14+AE19)&lt;=$J$74,$K$74,$M$74),IF((AE14+AE19)&lt;=$D$74,$E$74,IF((AE14+AE19)&lt;=$F$74,$G$74,$I$74)))))*IF(AF3=65,$D$58/12,1)</f>
        <v>0</v>
      </c>
      <c r="AG42" s="39" t="n">
        <f aca="false">IF(OR(AG3&lt;=64,AG3=0),0,IF(AG23&gt;0,IF(AF19&lt;$D$77,$E$77,IF(AF19&lt;$F$77,$G$77,IF(AF19&lt;$H$77,$I$77,IF(AF19&lt;$J$77,$K$77,IF(AF19&lt;$L$77,$M$77,IF(AF19&lt;$N$77,$O$77,IF(AF19&lt;$P$77,$Q$77,$S$77))))))),IF(AG24&gt;0,IF((AF14+AF19)&lt;=$J$74,$K$74,$M$74),IF((AF14+AF19)&lt;=$D$74,$E$74,IF((AF14+AF19)&lt;=$F$74,$G$74,$I$74)))))*IF(AG3=65,$D$58/12,1)</f>
        <v>0</v>
      </c>
      <c r="AH42" s="39" t="n">
        <f aca="false">IF(OR(AH3&lt;=64,AH3=0),0,IF(AH23&gt;0,IF(AG19&lt;$D$77,$E$77,IF(AG19&lt;$F$77,$G$77,IF(AG19&lt;$H$77,$I$77,IF(AG19&lt;$J$77,$K$77,IF(AG19&lt;$L$77,$M$77,IF(AG19&lt;$N$77,$O$77,IF(AG19&lt;$P$77,$Q$77,$S$77))))))),IF(AH24&gt;0,IF((AG14+AG19)&lt;=$J$74,$K$74,$M$74),IF((AG14+AG19)&lt;=$D$74,$E$74,IF((AG14+AG19)&lt;=$F$74,$G$74,$I$74)))))*IF(AH3=65,$D$58/12,1)</f>
        <v>0</v>
      </c>
      <c r="AI42" s="39" t="n">
        <f aca="false">IF(OR(AI3&lt;=64,AI3=0),0,IF(AI23&gt;0,IF(AH19&lt;$D$77,$E$77,IF(AH19&lt;$F$77,$G$77,IF(AH19&lt;$H$77,$I$77,IF(AH19&lt;$J$77,$K$77,IF(AH19&lt;$L$77,$M$77,IF(AH19&lt;$N$77,$O$77,IF(AH19&lt;$P$77,$Q$77,$S$77))))))),IF(AI24&gt;0,IF((AH14+AH19)&lt;=$J$74,$K$74,$M$74),IF((AH14+AH19)&lt;=$D$74,$E$74,IF((AH14+AH19)&lt;=$F$74,$G$74,$I$74)))))*IF(AI3=65,$D$58/12,1)</f>
        <v>0</v>
      </c>
      <c r="AJ42" s="39" t="n">
        <f aca="false">IF(OR(AJ3&lt;=64,AJ3=0),0,IF(AJ23&gt;0,IF(AI19&lt;$D$77,$E$77,IF(AI19&lt;$F$77,$G$77,IF(AI19&lt;$H$77,$I$77,IF(AI19&lt;$J$77,$K$77,IF(AI19&lt;$L$77,$M$77,IF(AI19&lt;$N$77,$O$77,IF(AI19&lt;$P$77,$Q$77,$S$77))))))),IF(AJ24&gt;0,IF((AI14+AI19)&lt;=$J$74,$K$74,$M$74),IF((AI14+AI19)&lt;=$D$74,$E$74,IF((AI14+AI19)&lt;=$F$74,$G$74,$I$74)))))*IF(AJ3=65,$D$58/12,1)</f>
        <v>0</v>
      </c>
      <c r="AK42" s="39" t="n">
        <f aca="false">IF(OR(AK3&lt;=64,AK3=0),0,IF(AK23&gt;0,IF(AJ19&lt;$D$77,$E$77,IF(AJ19&lt;$F$77,$G$77,IF(AJ19&lt;$H$77,$I$77,IF(AJ19&lt;$J$77,$K$77,IF(AJ19&lt;$L$77,$M$77,IF(AJ19&lt;$N$77,$O$77,IF(AJ19&lt;$P$77,$Q$77,$S$77))))))),IF(AK24&gt;0,IF((AJ14+AJ19)&lt;=$J$74,$K$74,$M$74),IF((AJ14+AJ19)&lt;=$D$74,$E$74,IF((AJ14+AJ19)&lt;=$F$74,$G$74,$I$74)))))*IF(AK3=65,$D$58/12,1)</f>
        <v>0</v>
      </c>
      <c r="AL42" s="39" t="n">
        <f aca="false">IF(OR(AL3&lt;=64,AL3=0),0,IF(AL23&gt;0,IF(AK19&lt;$D$77,$E$77,IF(AK19&lt;$F$77,$G$77,IF(AK19&lt;$H$77,$I$77,IF(AK19&lt;$J$77,$K$77,IF(AK19&lt;$L$77,$M$77,IF(AK19&lt;$N$77,$O$77,IF(AK19&lt;$P$77,$Q$77,$S$77))))))),IF(AL24&gt;0,IF((AK14+AK19)&lt;=$J$74,$K$74,$M$74),IF((AK14+AK19)&lt;=$D$74,$E$74,IF((AK14+AK19)&lt;=$F$74,$G$74,$I$74)))))*IF(AL3=65,$D$58/12,1)</f>
        <v>0</v>
      </c>
      <c r="AM42" s="39" t="n">
        <f aca="false">IF(OR(AM3&lt;=64,AM3=0),0,IF(AM23&gt;0,IF(AL19&lt;$D$77,$E$77,IF(AL19&lt;$F$77,$G$77,IF(AL19&lt;$H$77,$I$77,IF(AL19&lt;$J$77,$K$77,IF(AL19&lt;$L$77,$M$77,IF(AL19&lt;$N$77,$O$77,IF(AL19&lt;$P$77,$Q$77,$S$77))))))),IF(AM24&gt;0,IF((AL14+AL19)&lt;=$J$74,$K$74,$M$74),IF((AL14+AL19)&lt;=$D$74,$E$74,IF((AL14+AL19)&lt;=$F$74,$G$74,$I$74)))))*IF(AM3=65,$D$58/12,1)</f>
        <v>0</v>
      </c>
      <c r="AN42" s="39" t="n">
        <f aca="false">IF(OR(AN3&lt;=64,AN3=0),0,IF(AN23&gt;0,IF(AM19&lt;$D$77,$E$77,IF(AM19&lt;$F$77,$G$77,IF(AM19&lt;$H$77,$I$77,IF(AM19&lt;$J$77,$K$77,IF(AM19&lt;$L$77,$M$77,IF(AM19&lt;$N$77,$O$77,IF(AM19&lt;$P$77,$Q$77,$S$77))))))),IF(AN24&gt;0,IF((AM14+AM19)&lt;=$J$74,$K$74,$M$74),IF((AM14+AM19)&lt;=$D$74,$E$74,IF((AM14+AM19)&lt;=$F$74,$G$74,$I$74)))))*IF(AN3=65,$D$58/12,1)</f>
        <v>0</v>
      </c>
      <c r="AO42" s="39" t="n">
        <f aca="false">IF(OR(AO3&lt;=64,AO3=0),0,IF(AO23&gt;0,IF(AN19&lt;$D$77,$E$77,IF(AN19&lt;$F$77,$G$77,IF(AN19&lt;$H$77,$I$77,IF(AN19&lt;$J$77,$K$77,IF(AN19&lt;$L$77,$M$77,IF(AN19&lt;$N$77,$O$77,IF(AN19&lt;$P$77,$Q$77,$S$77))))))),IF(AO24&gt;0,IF((AN14+AN19)&lt;=$J$74,$K$74,$M$74),IF((AN14+AN19)&lt;=$D$74,$E$74,IF((AN14+AN19)&lt;=$F$74,$G$74,$I$74)))))*IF(AO3=65,$D$58/12,1)</f>
        <v>0</v>
      </c>
      <c r="AP42" s="39" t="n">
        <f aca="false">IF(OR(AP3&lt;=64,AP3=0),0,IF(AP23&gt;0,IF(AO19&lt;$D$77,$E$77,IF(AO19&lt;$F$77,$G$77,IF(AO19&lt;$H$77,$I$77,IF(AO19&lt;$J$77,$K$77,IF(AO19&lt;$L$77,$M$77,IF(AO19&lt;$N$77,$O$77,IF(AO19&lt;$P$77,$Q$77,$S$77))))))),IF(AP24&gt;0,IF((AO14+AO19)&lt;=$J$74,$K$74,$M$74),IF((AO14+AO19)&lt;=$D$74,$E$74,IF((AO14+AO19)&lt;=$F$74,$G$74,$I$74)))))*IF(AP3=65,$D$58/12,1)</f>
        <v>0</v>
      </c>
      <c r="AQ42" s="39" t="n">
        <f aca="false">IF(OR(AQ3&lt;=64,AQ3=0),0,IF(AQ23&gt;0,IF(AP19&lt;$D$77,$E$77,IF(AP19&lt;$F$77,$G$77,IF(AP19&lt;$H$77,$I$77,IF(AP19&lt;$J$77,$K$77,IF(AP19&lt;$L$77,$M$77,IF(AP19&lt;$N$77,$O$77,IF(AP19&lt;$P$77,$Q$77,$S$77))))))),IF(AQ24&gt;0,IF((AP14+AP19)&lt;=$J$74,$K$74,$M$74),IF((AP14+AP19)&lt;=$D$74,$E$74,IF((AP14+AP19)&lt;=$F$74,$G$74,$I$74)))))*IF(AQ3=65,$D$58/12,1)</f>
        <v>0</v>
      </c>
      <c r="AR42" s="39" t="n">
        <f aca="false">IF(OR(AR3&lt;=64,AR3=0),0,IF(AR23&gt;0,IF(AQ19&lt;$D$77,$E$77,IF(AQ19&lt;$F$77,$G$77,IF(AQ19&lt;$H$77,$I$77,IF(AQ19&lt;$J$77,$K$77,IF(AQ19&lt;$L$77,$M$77,IF(AQ19&lt;$N$77,$O$77,IF(AQ19&lt;$P$77,$Q$77,$S$77))))))),IF(AR24&gt;0,IF((AQ14+AQ19)&lt;=$J$74,$K$74,$M$74),IF((AQ14+AQ19)&lt;=$D$74,$E$74,IF((AQ14+AQ19)&lt;=$F$74,$G$74,$I$74)))))*IF(AR3=65,$D$58/12,1)</f>
        <v>0</v>
      </c>
      <c r="AS42" s="39" t="n">
        <f aca="false">IF(OR(AS3&lt;=64,AS3=0),0,IF(AS23&gt;0,IF(AR19&lt;$D$77,$E$77,IF(AR19&lt;$F$77,$G$77,IF(AR19&lt;$H$77,$I$77,IF(AR19&lt;$J$77,$K$77,IF(AR19&lt;$L$77,$M$77,IF(AR19&lt;$N$77,$O$77,IF(AR19&lt;$P$77,$Q$77,$S$77))))))),IF(AS24&gt;0,IF((AR14+AR19)&lt;=$J$74,$K$74,$M$74),IF((AR14+AR19)&lt;=$D$74,$E$74,IF((AR14+AR19)&lt;=$F$74,$G$74,$I$74)))))*IF(AS3=65,$D$58/12,1)</f>
        <v>0</v>
      </c>
    </row>
    <row r="43" customFormat="false" ht="17" hidden="false" customHeight="false" outlineLevel="0" collapsed="false">
      <c r="A43" s="172"/>
      <c r="B43" s="39" t="s">
        <v>30</v>
      </c>
      <c r="C43" s="39"/>
      <c r="D43" s="39"/>
      <c r="E43" s="39" t="n">
        <f aca="false">IF(OR(E4&lt;=64,E4=0),0,IF(E24&gt;0,IF(D20&lt;$D$77,$E$77,IF(D20&lt;$F$77,$G$77,IF(D20&lt;$H$77,$I$77,IF(D20&lt;$J$77,$K$77,IF(D20&lt;$L$77,$M$77,IF(D20&lt;$N$77,$O$77,IF(D20&lt;$P$77,$Q$77,$S$77))))))),IF(E23&gt;0,IF((D15+D20)&lt;=$J$74,$K$74,$M$74),IF((D15+D20)&lt;=$D$74,$E$74,IF((D15+D20)&lt;=$F$74,$G$74,$I$74)))))*IF(E4=65,$D$59/12,1)</f>
        <v>0</v>
      </c>
      <c r="F43" s="39" t="n">
        <f aca="false">IF(OR(F4&lt;=64,F4=0),0,IF(F24&gt;0,IF(E20&lt;$D$77,$E$77,IF(E20&lt;$F$77,$G$77,IF(E20&lt;$H$77,$I$77,IF(E20&lt;$J$77,$K$77,IF(E20&lt;$L$77,$M$77,IF(E20&lt;$N$77,$O$77,IF(E20&lt;$P$77,$Q$77,$S$77))))))),IF(F23&gt;0,IF((E15+E20)&lt;=$J$74,$K$74,$M$74),IF((E15+E20)&lt;=$D$74,$E$74,IF((E15+E20)&lt;=$F$74,$G$74,$I$74)))))*IF(F4=65,$D$59/12,1)</f>
        <v>0</v>
      </c>
      <c r="G43" s="39" t="n">
        <f aca="false">IF(OR(G4&lt;=64,G4=0),0,IF(G24&gt;0,IF(F20&lt;$D$77,$E$77,IF(F20&lt;$F$77,$G$77,IF(F20&lt;$H$77,$I$77,IF(F20&lt;$J$77,$K$77,IF(F20&lt;$L$77,$M$77,IF(F20&lt;$N$77,$O$77,IF(F20&lt;$P$77,$Q$77,$S$77))))))),IF(G23&gt;0,IF((F15+F20)&lt;=$J$74,$K$74,$M$74),IF((F15+F20)&lt;=$D$74,$E$74,IF((F15+F20)&lt;=$F$74,$G$74,$I$74)))))*IF(G4=65,$D$59/12,1)</f>
        <v>0</v>
      </c>
      <c r="H43" s="39" t="n">
        <f aca="false">IF(OR(H4&lt;=64,H4=0),0,IF(H24&gt;0,IF(G20&lt;$D$77,$E$77,IF(G20&lt;$F$77,$G$77,IF(G20&lt;$H$77,$I$77,IF(G20&lt;$J$77,$K$77,IF(G20&lt;$L$77,$M$77,IF(G20&lt;$N$77,$O$77,IF(G20&lt;$P$77,$Q$77,$S$77))))))),IF(H23&gt;0,IF((G15+G20)&lt;=$J$74,$K$74,$M$74),IF((G15+G20)&lt;=$D$74,$E$74,IF((G15+G20)&lt;=$F$74,$G$74,$I$74)))))*IF(H4=65,$D$59/12,1)</f>
        <v>0</v>
      </c>
      <c r="I43" s="39" t="n">
        <f aca="false">IF(OR(I4&lt;=64,I4=0),0,IF(I24&gt;0,IF(H20&lt;$D$77,$E$77,IF(H20&lt;$F$77,$G$77,IF(H20&lt;$H$77,$I$77,IF(H20&lt;$J$77,$K$77,IF(H20&lt;$L$77,$M$77,IF(H20&lt;$N$77,$O$77,IF(H20&lt;$P$77,$Q$77,$S$77))))))),IF(I23&gt;0,IF((H15+H20)&lt;=$J$74,$K$74,$M$74),IF((H15+H20)&lt;=$D$74,$E$74,IF((H15+H20)&lt;=$F$74,$G$74,$I$74)))))*IF(I4=65,$D$59/12,1)</f>
        <v>0</v>
      </c>
      <c r="J43" s="39" t="n">
        <f aca="false">IF(OR(J4&lt;=64,J4=0),0,IF(J24&gt;0,IF(I20&lt;$D$77,$E$77,IF(I20&lt;$F$77,$G$77,IF(I20&lt;$H$77,$I$77,IF(I20&lt;$J$77,$K$77,IF(I20&lt;$L$77,$M$77,IF(I20&lt;$N$77,$O$77,IF(I20&lt;$P$77,$Q$77,$S$77))))))),IF(J23&gt;0,IF((I15+I20)&lt;=$J$74,$K$74,$M$74),IF((I15+I20)&lt;=$D$74,$E$74,IF((I15+I20)&lt;=$F$74,$G$74,$I$74)))))*IF(J4=65,$D$59/12,1)</f>
        <v>0</v>
      </c>
      <c r="K43" s="39" t="n">
        <f aca="false">IF(OR(K4&lt;=64,K4=0),0,IF(K24&gt;0,IF(J20&lt;$D$77,$E$77,IF(J20&lt;$F$77,$G$77,IF(J20&lt;$H$77,$I$77,IF(J20&lt;$J$77,$K$77,IF(J20&lt;$L$77,$M$77,IF(J20&lt;$N$77,$O$77,IF(J20&lt;$P$77,$Q$77,$S$77))))))),IF(K23&gt;0,IF((J15+J20)&lt;=$J$74,$K$74,$M$74),IF((J15+J20)&lt;=$D$74,$E$74,IF((J15+J20)&lt;=$F$74,$G$74,$I$74)))))*IF(K4=65,$D$59/12,1)</f>
        <v>0</v>
      </c>
      <c r="L43" s="39" t="n">
        <f aca="false">IF(OR(L4&lt;=64,L4=0),0,IF(L24&gt;0,IF(K20&lt;$D$77,$E$77,IF(K20&lt;$F$77,$G$77,IF(K20&lt;$H$77,$I$77,IF(K20&lt;$J$77,$K$77,IF(K20&lt;$L$77,$M$77,IF(K20&lt;$N$77,$O$77,IF(K20&lt;$P$77,$Q$77,$S$77))))))),IF(L23&gt;0,IF((K15+K20)&lt;=$J$74,$K$74,$M$74),IF((K15+K20)&lt;=$D$74,$E$74,IF((K15+K20)&lt;=$F$74,$G$74,$I$74)))))*IF(L4=65,$D$59/12,1)</f>
        <v>0</v>
      </c>
      <c r="M43" s="39" t="n">
        <f aca="false">IF(OR(M4&lt;=64,M4=0),0,IF(M24&gt;0,IF(L20&lt;$D$77,$E$77,IF(L20&lt;$F$77,$G$77,IF(L20&lt;$H$77,$I$77,IF(L20&lt;$J$77,$K$77,IF(L20&lt;$L$77,$M$77,IF(L20&lt;$N$77,$O$77,IF(L20&lt;$P$77,$Q$77,$S$77))))))),IF(M23&gt;0,IF((L15+L20)&lt;=$J$74,$K$74,$M$74),IF((L15+L20)&lt;=$D$74,$E$74,IF((L15+L20)&lt;=$F$74,$G$74,$I$74)))))*IF(M4=65,$D$59/12,1)</f>
        <v>0</v>
      </c>
      <c r="N43" s="39" t="n">
        <f aca="false">IF(OR(N4&lt;=64,N4=0),0,IF(N24&gt;0,IF(M20&lt;$D$77,$E$77,IF(M20&lt;$F$77,$G$77,IF(M20&lt;$H$77,$I$77,IF(M20&lt;$J$77,$K$77,IF(M20&lt;$L$77,$M$77,IF(M20&lt;$N$77,$O$77,IF(M20&lt;$P$77,$Q$77,$S$77))))))),IF(N23&gt;0,IF((M15+M20)&lt;=$J$74,$K$74,$M$74),IF((M15+M20)&lt;=$D$74,$E$74,IF((M15+M20)&lt;=$F$74,$G$74,$I$74)))))*IF(N4=65,$D$59/12,1)</f>
        <v>0</v>
      </c>
      <c r="O43" s="39" t="n">
        <f aca="false">IF(OR(O4&lt;=64,O4=0),0,IF(O24&gt;0,IF(N20&lt;$D$77,$E$77,IF(N20&lt;$F$77,$G$77,IF(N20&lt;$H$77,$I$77,IF(N20&lt;$J$77,$K$77,IF(N20&lt;$L$77,$M$77,IF(N20&lt;$N$77,$O$77,IF(N20&lt;$P$77,$Q$77,$S$77))))))),IF(O23&gt;0,IF((N15+N20)&lt;=$J$74,$K$74,$M$74),IF((N15+N20)&lt;=$D$74,$E$74,IF((N15+N20)&lt;=$F$74,$G$74,$I$74)))))*IF(O4=65,$D$59/12,1)</f>
        <v>0</v>
      </c>
      <c r="P43" s="39" t="n">
        <f aca="false">IF(OR(P4&lt;=64,P4=0),0,IF(P24&gt;0,IF(O20&lt;$D$77,$E$77,IF(O20&lt;$F$77,$G$77,IF(O20&lt;$H$77,$I$77,IF(O20&lt;$J$77,$K$77,IF(O20&lt;$L$77,$M$77,IF(O20&lt;$N$77,$O$77,IF(O20&lt;$P$77,$Q$77,$S$77))))))),IF(P23&gt;0,IF((O15+O20)&lt;=$J$74,$K$74,$M$74),IF((O15+O20)&lt;=$D$74,$E$74,IF((O15+O20)&lt;=$F$74,$G$74,$I$74)))))*IF(P4=65,$D$59/12,1)</f>
        <v>0</v>
      </c>
      <c r="Q43" s="39" t="n">
        <f aca="false">IF(OR(Q4&lt;=64,Q4=0),0,IF(Q24&gt;0,IF(P20&lt;$D$77,$E$77,IF(P20&lt;$F$77,$G$77,IF(P20&lt;$H$77,$I$77,IF(P20&lt;$J$77,$K$77,IF(P20&lt;$L$77,$M$77,IF(P20&lt;$N$77,$O$77,IF(P20&lt;$P$77,$Q$77,$S$77))))))),IF(Q23&gt;0,IF((P15+P20)&lt;=$J$74,$K$74,$M$74),IF((P15+P20)&lt;=$D$74,$E$74,IF((P15+P20)&lt;=$F$74,$G$74,$I$74)))))*IF(Q4=65,$D$59/12,1)</f>
        <v>0</v>
      </c>
      <c r="R43" s="39" t="n">
        <f aca="false">IF(OR(R4&lt;=64,R4=0),0,IF(R24&gt;0,IF(Q20&lt;$D$77,$E$77,IF(Q20&lt;$F$77,$G$77,IF(Q20&lt;$H$77,$I$77,IF(Q20&lt;$J$77,$K$77,IF(Q20&lt;$L$77,$M$77,IF(Q20&lt;$N$77,$O$77,IF(Q20&lt;$P$77,$Q$77,$S$77))))))),IF(R23&gt;0,IF((Q15+Q20)&lt;=$J$74,$K$74,$M$74),IF((Q15+Q20)&lt;=$D$74,$E$74,IF((Q15+Q20)&lt;=$F$74,$G$74,$I$74)))))*IF(R4=65,$D$59/12,1)</f>
        <v>0</v>
      </c>
      <c r="S43" s="39" t="n">
        <f aca="false">IF(OR(S4&lt;=64,S4=0),0,IF(S24&gt;0,IF(R20&lt;$D$77,$E$77,IF(R20&lt;$F$77,$G$77,IF(R20&lt;$H$77,$I$77,IF(R20&lt;$J$77,$K$77,IF(R20&lt;$L$77,$M$77,IF(R20&lt;$N$77,$O$77,IF(R20&lt;$P$77,$Q$77,$S$77))))))),IF(S23&gt;0,IF((R15+R20)&lt;=$J$74,$K$74,$M$74),IF((R15+R20)&lt;=$D$74,$E$74,IF((R15+R20)&lt;=$F$74,$G$74,$I$74)))))*IF(S4=65,$D$59/12,1)</f>
        <v>0</v>
      </c>
      <c r="T43" s="39" t="n">
        <f aca="false">IF(OR(T4&lt;=64,T4=0),0,IF(T24&gt;0,IF(S20&lt;$D$77,$E$77,IF(S20&lt;$F$77,$G$77,IF(S20&lt;$H$77,$I$77,IF(S20&lt;$J$77,$K$77,IF(S20&lt;$L$77,$M$77,IF(S20&lt;$N$77,$O$77,IF(S20&lt;$P$77,$Q$77,$S$77))))))),IF(T23&gt;0,IF((S15+S20)&lt;=$J$74,$K$74,$M$74),IF((S15+S20)&lt;=$D$74,$E$74,IF((S15+S20)&lt;=$F$74,$G$74,$I$74)))))*IF(T4=65,$D$59/12,1)</f>
        <v>0</v>
      </c>
      <c r="U43" s="39" t="n">
        <f aca="false">IF(OR(U4&lt;=64,U4=0),0,IF(U24&gt;0,IF(T20&lt;$D$77,$E$77,IF(T20&lt;$F$77,$G$77,IF(T20&lt;$H$77,$I$77,IF(T20&lt;$J$77,$K$77,IF(T20&lt;$L$77,$M$77,IF(T20&lt;$N$77,$O$77,IF(T20&lt;$P$77,$Q$77,$S$77))))))),IF(U23&gt;0,IF((T15+T20)&lt;=$J$74,$K$74,$M$74),IF((T15+T20)&lt;=$D$74,$E$74,IF((T15+T20)&lt;=$F$74,$G$74,$I$74)))))*IF(U4=65,$D$59/12,1)</f>
        <v>0</v>
      </c>
      <c r="V43" s="39" t="n">
        <f aca="false">IF(OR(V4&lt;=64,V4=0),0,IF(V24&gt;0,IF(U20&lt;$D$77,$E$77,IF(U20&lt;$F$77,$G$77,IF(U20&lt;$H$77,$I$77,IF(U20&lt;$J$77,$K$77,IF(U20&lt;$L$77,$M$77,IF(U20&lt;$N$77,$O$77,IF(U20&lt;$P$77,$Q$77,$S$77))))))),IF(V23&gt;0,IF((U15+U20)&lt;=$J$74,$K$74,$M$74),IF((U15+U20)&lt;=$D$74,$E$74,IF((U15+U20)&lt;=$F$74,$G$74,$I$74)))))*IF(V4=65,$D$59/12,1)</f>
        <v>0</v>
      </c>
      <c r="W43" s="39" t="n">
        <f aca="false">IF(OR(W4&lt;=64,W4=0),0,IF(W24&gt;0,IF(V20&lt;$D$77,$E$77,IF(V20&lt;$F$77,$G$77,IF(V20&lt;$H$77,$I$77,IF(V20&lt;$J$77,$K$77,IF(V20&lt;$L$77,$M$77,IF(V20&lt;$N$77,$O$77,IF(V20&lt;$P$77,$Q$77,$S$77))))))),IF(W23&gt;0,IF((V15+V20)&lt;=$J$74,$K$74,$M$74),IF((V15+V20)&lt;=$D$74,$E$74,IF((V15+V20)&lt;=$F$74,$G$74,$I$74)))))*IF(W4=65,$D$59/12,1)</f>
        <v>0</v>
      </c>
      <c r="X43" s="39" t="n">
        <f aca="false">IF(OR(X4&lt;=64,X4=0),0,IF(X24&gt;0,IF(W20&lt;$D$77,$E$77,IF(W20&lt;$F$77,$G$77,IF(W20&lt;$H$77,$I$77,IF(W20&lt;$J$77,$K$77,IF(W20&lt;$L$77,$M$77,IF(W20&lt;$N$77,$O$77,IF(W20&lt;$P$77,$Q$77,$S$77))))))),IF(X23&gt;0,IF((W15+W20)&lt;=$J$74,$K$74,$M$74),IF((W15+W20)&lt;=$D$74,$E$74,IF((W15+W20)&lt;=$F$74,$G$74,$I$74)))))*IF(X4=65,$D$59/12,1)</f>
        <v>0</v>
      </c>
      <c r="Y43" s="39" t="n">
        <f aca="false">IF(OR(Y4&lt;=64,Y4=0),0,IF(Y24&gt;0,IF(X20&lt;$D$77,$E$77,IF(X20&lt;$F$77,$G$77,IF(X20&lt;$H$77,$I$77,IF(X20&lt;$J$77,$K$77,IF(X20&lt;$L$77,$M$77,IF(X20&lt;$N$77,$O$77,IF(X20&lt;$P$77,$Q$77,$S$77))))))),IF(Y23&gt;0,IF((X15+X20)&lt;=$J$74,$K$74,$M$74),IF((X15+X20)&lt;=$D$74,$E$74,IF((X15+X20)&lt;=$F$74,$G$74,$I$74)))))*IF(Y4=65,$D$59/12,1)</f>
        <v>0</v>
      </c>
      <c r="Z43" s="39" t="n">
        <f aca="false">IF(OR(Z4&lt;=64,Z4=0),0,IF(Z24&gt;0,IF(Y20&lt;$D$77,$E$77,IF(Y20&lt;$F$77,$G$77,IF(Y20&lt;$H$77,$I$77,IF(Y20&lt;$J$77,$K$77,IF(Y20&lt;$L$77,$M$77,IF(Y20&lt;$N$77,$O$77,IF(Y20&lt;$P$77,$Q$77,$S$77))))))),IF(Z23&gt;0,IF((Y15+Y20)&lt;=$J$74,$K$74,$M$74),IF((Y15+Y20)&lt;=$D$74,$E$74,IF((Y15+Y20)&lt;=$F$74,$G$74,$I$74)))))*IF(Z4=65,$D$59/12,1)</f>
        <v>0</v>
      </c>
      <c r="AA43" s="39" t="n">
        <f aca="false">IF(OR(AA4&lt;=64,AA4=0),0,IF(AA24&gt;0,IF(Z20&lt;$D$77,$E$77,IF(Z20&lt;$F$77,$G$77,IF(Z20&lt;$H$77,$I$77,IF(Z20&lt;$J$77,$K$77,IF(Z20&lt;$L$77,$M$77,IF(Z20&lt;$N$77,$O$77,IF(Z20&lt;$P$77,$Q$77,$S$77))))))),IF(AA23&gt;0,IF((Z15+Z20)&lt;=$J$74,$K$74,$M$74),IF((Z15+Z20)&lt;=$D$74,$E$74,IF((Z15+Z20)&lt;=$F$74,$G$74,$I$74)))))*IF(AA4=65,$D$59/12,1)</f>
        <v>0</v>
      </c>
      <c r="AB43" s="39" t="n">
        <f aca="false">IF(OR(AB4&lt;=64,AB4=0),0,IF(AB24&gt;0,IF(AA20&lt;$D$77,$E$77,IF(AA20&lt;$F$77,$G$77,IF(AA20&lt;$H$77,$I$77,IF(AA20&lt;$J$77,$K$77,IF(AA20&lt;$L$77,$M$77,IF(AA20&lt;$N$77,$O$77,IF(AA20&lt;$P$77,$Q$77,$S$77))))))),IF(AB23&gt;0,IF((AA15+AA20)&lt;=$J$74,$K$74,$M$74),IF((AA15+AA20)&lt;=$D$74,$E$74,IF((AA15+AA20)&lt;=$F$74,$G$74,$I$74)))))*IF(AB4=65,$D$59/12,1)</f>
        <v>0</v>
      </c>
      <c r="AC43" s="39" t="n">
        <f aca="false">IF(OR(AC4&lt;=64,AC4=0),0,IF(AC24&gt;0,IF(AB20&lt;$D$77,$E$77,IF(AB20&lt;$F$77,$G$77,IF(AB20&lt;$H$77,$I$77,IF(AB20&lt;$J$77,$K$77,IF(AB20&lt;$L$77,$M$77,IF(AB20&lt;$N$77,$O$77,IF(AB20&lt;$P$77,$Q$77,$S$77))))))),IF(AC23&gt;0,IF((AB15+AB20)&lt;=$J$74,$K$74,$M$74),IF((AB15+AB20)&lt;=$D$74,$E$74,IF((AB15+AB20)&lt;=$F$74,$G$74,$I$74)))))*IF(AC4=65,$D$59/12,1)</f>
        <v>0</v>
      </c>
      <c r="AD43" s="39" t="n">
        <f aca="false">IF(OR(AD4&lt;=64,AD4=0),0,IF(AD24&gt;0,IF(AC20&lt;$D$77,$E$77,IF(AC20&lt;$F$77,$G$77,IF(AC20&lt;$H$77,$I$77,IF(AC20&lt;$J$77,$K$77,IF(AC20&lt;$L$77,$M$77,IF(AC20&lt;$N$77,$O$77,IF(AC20&lt;$P$77,$Q$77,$S$77))))))),IF(AD23&gt;0,IF((AC15+AC20)&lt;=$J$74,$K$74,$M$74),IF((AC15+AC20)&lt;=$D$74,$E$74,IF((AC15+AC20)&lt;=$F$74,$G$74,$I$74)))))*IF(AD4=65,$D$59/12,1)</f>
        <v>0</v>
      </c>
      <c r="AE43" s="39" t="n">
        <f aca="false">IF(OR(AE4&lt;=64,AE4=0),0,IF(AE24&gt;0,IF(AD20&lt;$D$77,$E$77,IF(AD20&lt;$F$77,$G$77,IF(AD20&lt;$H$77,$I$77,IF(AD20&lt;$J$77,$K$77,IF(AD20&lt;$L$77,$M$77,IF(AD20&lt;$N$77,$O$77,IF(AD20&lt;$P$77,$Q$77,$S$77))))))),IF(AE23&gt;0,IF((AD15+AD20)&lt;=$J$74,$K$74,$M$74),IF((AD15+AD20)&lt;=$D$74,$E$74,IF((AD15+AD20)&lt;=$F$74,$G$74,$I$74)))))*IF(AE4=65,$D$59/12,1)</f>
        <v>0</v>
      </c>
      <c r="AF43" s="39" t="n">
        <f aca="false">IF(OR(AF4&lt;=64,AF4=0),0,IF(AF24&gt;0,IF(AE20&lt;$D$77,$E$77,IF(AE20&lt;$F$77,$G$77,IF(AE20&lt;$H$77,$I$77,IF(AE20&lt;$J$77,$K$77,IF(AE20&lt;$L$77,$M$77,IF(AE20&lt;$N$77,$O$77,IF(AE20&lt;$P$77,$Q$77,$S$77))))))),IF(AF23&gt;0,IF((AE15+AE20)&lt;=$J$74,$K$74,$M$74),IF((AE15+AE20)&lt;=$D$74,$E$74,IF((AE15+AE20)&lt;=$F$74,$G$74,$I$74)))))*IF(AF4=65,$D$59/12,1)</f>
        <v>0</v>
      </c>
      <c r="AG43" s="39" t="n">
        <f aca="false">IF(OR(AG4&lt;=64,AG4=0),0,IF(AG24&gt;0,IF(AF20&lt;$D$77,$E$77,IF(AF20&lt;$F$77,$G$77,IF(AF20&lt;$H$77,$I$77,IF(AF20&lt;$J$77,$K$77,IF(AF20&lt;$L$77,$M$77,IF(AF20&lt;$N$77,$O$77,IF(AF20&lt;$P$77,$Q$77,$S$77))))))),IF(AG23&gt;0,IF((AF15+AF20)&lt;=$J$74,$K$74,$M$74),IF((AF15+AF20)&lt;=$D$74,$E$74,IF((AF15+AF20)&lt;=$F$74,$G$74,$I$74)))))*IF(AG4=65,$D$59/12,1)</f>
        <v>0</v>
      </c>
      <c r="AH43" s="39" t="n">
        <f aca="false">IF(OR(AH4&lt;=64,AH4=0),0,IF(AH24&gt;0,IF(AG20&lt;$D$77,$E$77,IF(AG20&lt;$F$77,$G$77,IF(AG20&lt;$H$77,$I$77,IF(AG20&lt;$J$77,$K$77,IF(AG20&lt;$L$77,$M$77,IF(AG20&lt;$N$77,$O$77,IF(AG20&lt;$P$77,$Q$77,$S$77))))))),IF(AH23&gt;0,IF((AG15+AG20)&lt;=$J$74,$K$74,$M$74),IF((AG15+AG20)&lt;=$D$74,$E$74,IF((AG15+AG20)&lt;=$F$74,$G$74,$I$74)))))*IF(AH4=65,$D$59/12,1)</f>
        <v>0</v>
      </c>
      <c r="AI43" s="39" t="n">
        <f aca="false">IF(OR(AI4&lt;=64,AI4=0),0,IF(AI24&gt;0,IF(AH20&lt;$D$77,$E$77,IF(AH20&lt;$F$77,$G$77,IF(AH20&lt;$H$77,$I$77,IF(AH20&lt;$J$77,$K$77,IF(AH20&lt;$L$77,$M$77,IF(AH20&lt;$N$77,$O$77,IF(AH20&lt;$P$77,$Q$77,$S$77))))))),IF(AI23&gt;0,IF((AH15+AH20)&lt;=$J$74,$K$74,$M$74),IF((AH15+AH20)&lt;=$D$74,$E$74,IF((AH15+AH20)&lt;=$F$74,$G$74,$I$74)))))*IF(AI4=65,$D$59/12,1)</f>
        <v>0</v>
      </c>
      <c r="AJ43" s="39" t="n">
        <f aca="false">IF(OR(AJ4&lt;=64,AJ4=0),0,IF(AJ24&gt;0,IF(AI20&lt;$D$77,$E$77,IF(AI20&lt;$F$77,$G$77,IF(AI20&lt;$H$77,$I$77,IF(AI20&lt;$J$77,$K$77,IF(AI20&lt;$L$77,$M$77,IF(AI20&lt;$N$77,$O$77,IF(AI20&lt;$P$77,$Q$77,$S$77))))))),IF(AJ23&gt;0,IF((AI15+AI20)&lt;=$J$74,$K$74,$M$74),IF((AI15+AI20)&lt;=$D$74,$E$74,IF((AI15+AI20)&lt;=$F$74,$G$74,$I$74)))))*IF(AJ4=65,$D$59/12,1)</f>
        <v>0</v>
      </c>
      <c r="AK43" s="39" t="n">
        <f aca="false">IF(OR(AK4&lt;=64,AK4=0),0,IF(AK24&gt;0,IF(AJ20&lt;$D$77,$E$77,IF(AJ20&lt;$F$77,$G$77,IF(AJ20&lt;$H$77,$I$77,IF(AJ20&lt;$J$77,$K$77,IF(AJ20&lt;$L$77,$M$77,IF(AJ20&lt;$N$77,$O$77,IF(AJ20&lt;$P$77,$Q$77,$S$77))))))),IF(AK23&gt;0,IF((AJ15+AJ20)&lt;=$J$74,$K$74,$M$74),IF((AJ15+AJ20)&lt;=$D$74,$E$74,IF((AJ15+AJ20)&lt;=$F$74,$G$74,$I$74)))))*IF(AK4=65,$D$59/12,1)</f>
        <v>0</v>
      </c>
      <c r="AL43" s="39" t="n">
        <f aca="false">IF(OR(AL4&lt;=64,AL4=0),0,IF(AL24&gt;0,IF(AK20&lt;$D$77,$E$77,IF(AK20&lt;$F$77,$G$77,IF(AK20&lt;$H$77,$I$77,IF(AK20&lt;$J$77,$K$77,IF(AK20&lt;$L$77,$M$77,IF(AK20&lt;$N$77,$O$77,IF(AK20&lt;$P$77,$Q$77,$S$77))))))),IF(AL23&gt;0,IF((AK15+AK20)&lt;=$J$74,$K$74,$M$74),IF((AK15+AK20)&lt;=$D$74,$E$74,IF((AK15+AK20)&lt;=$F$74,$G$74,$I$74)))))*IF(AL4=65,$D$59/12,1)</f>
        <v>0</v>
      </c>
      <c r="AM43" s="39" t="n">
        <f aca="false">IF(OR(AM4&lt;=64,AM4=0),0,IF(AM24&gt;0,IF(AL20&lt;$D$77,$E$77,IF(AL20&lt;$F$77,$G$77,IF(AL20&lt;$H$77,$I$77,IF(AL20&lt;$J$77,$K$77,IF(AL20&lt;$L$77,$M$77,IF(AL20&lt;$N$77,$O$77,IF(AL20&lt;$P$77,$Q$77,$S$77))))))),IF(AM23&gt;0,IF((AL15+AL20)&lt;=$J$74,$K$74,$M$74),IF((AL15+AL20)&lt;=$D$74,$E$74,IF((AL15+AL20)&lt;=$F$74,$G$74,$I$74)))))*IF(AM4=65,$D$59/12,1)</f>
        <v>0</v>
      </c>
      <c r="AN43" s="39" t="n">
        <f aca="false">IF(OR(AN4&lt;=64,AN4=0),0,IF(AN24&gt;0,IF(AM20&lt;$D$77,$E$77,IF(AM20&lt;$F$77,$G$77,IF(AM20&lt;$H$77,$I$77,IF(AM20&lt;$J$77,$K$77,IF(AM20&lt;$L$77,$M$77,IF(AM20&lt;$N$77,$O$77,IF(AM20&lt;$P$77,$Q$77,$S$77))))))),IF(AN23&gt;0,IF((AM15+AM20)&lt;=$J$74,$K$74,$M$74),IF((AM15+AM20)&lt;=$D$74,$E$74,IF((AM15+AM20)&lt;=$F$74,$G$74,$I$74)))))*IF(AN4=65,$D$59/12,1)</f>
        <v>0</v>
      </c>
      <c r="AO43" s="39" t="n">
        <f aca="false">IF(OR(AO4&lt;=64,AO4=0),0,IF(AO24&gt;0,IF(AN20&lt;$D$77,$E$77,IF(AN20&lt;$F$77,$G$77,IF(AN20&lt;$H$77,$I$77,IF(AN20&lt;$J$77,$K$77,IF(AN20&lt;$L$77,$M$77,IF(AN20&lt;$N$77,$O$77,IF(AN20&lt;$P$77,$Q$77,$S$77))))))),IF(AO23&gt;0,IF((AN15+AN20)&lt;=$J$74,$K$74,$M$74),IF((AN15+AN20)&lt;=$D$74,$E$74,IF((AN15+AN20)&lt;=$F$74,$G$74,$I$74)))))*IF(AO4=65,$D$59/12,1)</f>
        <v>0</v>
      </c>
      <c r="AP43" s="39" t="n">
        <f aca="false">IF(OR(AP4&lt;=64,AP4=0),0,IF(AP24&gt;0,IF(AO20&lt;$D$77,$E$77,IF(AO20&lt;$F$77,$G$77,IF(AO20&lt;$H$77,$I$77,IF(AO20&lt;$J$77,$K$77,IF(AO20&lt;$L$77,$M$77,IF(AO20&lt;$N$77,$O$77,IF(AO20&lt;$P$77,$Q$77,$S$77))))))),IF(AP23&gt;0,IF((AO15+AO20)&lt;=$J$74,$K$74,$M$74),IF((AO15+AO20)&lt;=$D$74,$E$74,IF((AO15+AO20)&lt;=$F$74,$G$74,$I$74)))))*IF(AP4=65,$D$59/12,1)</f>
        <v>0</v>
      </c>
      <c r="AQ43" s="39" t="n">
        <f aca="false">IF(OR(AQ4&lt;=64,AQ4=0),0,IF(AQ24&gt;0,IF(AP20&lt;$D$77,$E$77,IF(AP20&lt;$F$77,$G$77,IF(AP20&lt;$H$77,$I$77,IF(AP20&lt;$J$77,$K$77,IF(AP20&lt;$L$77,$M$77,IF(AP20&lt;$N$77,$O$77,IF(AP20&lt;$P$77,$Q$77,$S$77))))))),IF(AQ23&gt;0,IF((AP15+AP20)&lt;=$J$74,$K$74,$M$74),IF((AP15+AP20)&lt;=$D$74,$E$74,IF((AP15+AP20)&lt;=$F$74,$G$74,$I$74)))))*IF(AQ4=65,$D$59/12,1)</f>
        <v>0</v>
      </c>
      <c r="AR43" s="39" t="n">
        <f aca="false">IF(OR(AR4&lt;=64,AR4=0),0,IF(AR24&gt;0,IF(AQ20&lt;$D$77,$E$77,IF(AQ20&lt;$F$77,$G$77,IF(AQ20&lt;$H$77,$I$77,IF(AQ20&lt;$J$77,$K$77,IF(AQ20&lt;$L$77,$M$77,IF(AQ20&lt;$N$77,$O$77,IF(AQ20&lt;$P$77,$Q$77,$S$77))))))),IF(AR23&gt;0,IF((AQ15+AQ20)&lt;=$J$74,$K$74,$M$74),IF((AQ15+AQ20)&lt;=$D$74,$E$74,IF((AQ15+AQ20)&lt;=$F$74,$G$74,$I$74)))))*IF(AR4=65,$D$59/12,1)</f>
        <v>0</v>
      </c>
      <c r="AS43" s="39" t="n">
        <f aca="false">IF(OR(AS4&lt;=64,AS4=0),0,IF(AS24&gt;0,IF(AR20&lt;$D$77,$E$77,IF(AR20&lt;$F$77,$G$77,IF(AR20&lt;$H$77,$I$77,IF(AR20&lt;$J$77,$K$77,IF(AR20&lt;$L$77,$M$77,IF(AR20&lt;$N$77,$O$77,IF(AR20&lt;$P$77,$Q$77,$S$77))))))),IF(AS23&gt;0,IF((AR15+AR20)&lt;=$J$74,$K$74,$M$74),IF((AR15+AR20)&lt;=$D$74,$E$74,IF((AR15+AR20)&lt;=$F$74,$G$74,$I$74)))))*IF(AS4=65,$D$59/12,1)</f>
        <v>0</v>
      </c>
    </row>
    <row r="44" s="175" customFormat="true" ht="17" hidden="false" customHeight="false" outlineLevel="0" collapsed="false">
      <c r="A44" s="173" t="s">
        <v>243</v>
      </c>
      <c r="B44" s="173"/>
      <c r="C44" s="174" t="n">
        <f aca="false">SUM(C42:C43)</f>
        <v>0</v>
      </c>
      <c r="D44" s="174" t="n">
        <f aca="false">SUM(D42:D43)</f>
        <v>0</v>
      </c>
      <c r="E44" s="174" t="n">
        <f aca="false">SUM(E42:E43)</f>
        <v>0</v>
      </c>
      <c r="F44" s="174" t="n">
        <f aca="false">SUM(F42:F43)</f>
        <v>0</v>
      </c>
      <c r="G44" s="174" t="n">
        <f aca="false">SUM(G42:G43)</f>
        <v>0</v>
      </c>
      <c r="H44" s="174" t="n">
        <f aca="false">SUM(H42:H43)</f>
        <v>0</v>
      </c>
      <c r="I44" s="174" t="n">
        <f aca="false">SUM(I42:I43)</f>
        <v>0</v>
      </c>
      <c r="J44" s="174" t="n">
        <f aca="false">SUM(J42:J43)</f>
        <v>0</v>
      </c>
      <c r="K44" s="174" t="n">
        <f aca="false">SUM(K42:K43)</f>
        <v>0</v>
      </c>
      <c r="L44" s="174" t="n">
        <f aca="false">SUM(L42:L43)</f>
        <v>0</v>
      </c>
      <c r="M44" s="174" t="n">
        <f aca="false">SUM(M42:M43)</f>
        <v>0</v>
      </c>
      <c r="N44" s="174" t="n">
        <f aca="false">SUM(N42:N43)</f>
        <v>0</v>
      </c>
      <c r="O44" s="174" t="n">
        <f aca="false">SUM(O42:O43)</f>
        <v>0</v>
      </c>
      <c r="P44" s="174" t="n">
        <f aca="false">SUM(P42:P43)</f>
        <v>0</v>
      </c>
      <c r="Q44" s="174" t="n">
        <f aca="false">SUM(Q42:Q43)</f>
        <v>0</v>
      </c>
      <c r="R44" s="174" t="n">
        <f aca="false">SUM(R42:R43)</f>
        <v>0</v>
      </c>
      <c r="S44" s="174" t="n">
        <f aca="false">SUM(S42:S43)</f>
        <v>0</v>
      </c>
      <c r="T44" s="174" t="n">
        <f aca="false">SUM(T42:T43)</f>
        <v>0</v>
      </c>
      <c r="U44" s="174" t="n">
        <f aca="false">SUM(U42:U43)</f>
        <v>0</v>
      </c>
      <c r="V44" s="174" t="n">
        <f aca="false">SUM(V42:V43)</f>
        <v>0</v>
      </c>
      <c r="W44" s="174" t="n">
        <f aca="false">SUM(W42:W43)</f>
        <v>0</v>
      </c>
      <c r="X44" s="174" t="n">
        <f aca="false">SUM(X42:X43)</f>
        <v>0</v>
      </c>
      <c r="Y44" s="174" t="n">
        <f aca="false">SUM(Y42:Y43)</f>
        <v>0</v>
      </c>
      <c r="Z44" s="174" t="n">
        <f aca="false">SUM(Z42:Z43)</f>
        <v>0</v>
      </c>
      <c r="AA44" s="174" t="n">
        <f aca="false">SUM(AA42:AA43)</f>
        <v>0</v>
      </c>
      <c r="AB44" s="174" t="n">
        <f aca="false">SUM(AB42:AB43)</f>
        <v>0</v>
      </c>
      <c r="AC44" s="174" t="n">
        <f aca="false">SUM(AC42:AC43)</f>
        <v>0</v>
      </c>
      <c r="AD44" s="174" t="n">
        <f aca="false">SUM(AD42:AD43)</f>
        <v>0</v>
      </c>
      <c r="AE44" s="174" t="n">
        <f aca="false">SUM(AE42:AE43)</f>
        <v>0</v>
      </c>
      <c r="AF44" s="174" t="n">
        <f aca="false">SUM(AF42:AF43)</f>
        <v>0</v>
      </c>
      <c r="AG44" s="174" t="n">
        <f aca="false">SUM(AG42:AG43)</f>
        <v>0</v>
      </c>
      <c r="AH44" s="174" t="n">
        <f aca="false">SUM(AH42:AH43)</f>
        <v>0</v>
      </c>
      <c r="AI44" s="174" t="n">
        <f aca="false">SUM(AI42:AI43)</f>
        <v>0</v>
      </c>
      <c r="AJ44" s="174" t="n">
        <f aca="false">SUM(AJ42:AJ43)</f>
        <v>0</v>
      </c>
      <c r="AK44" s="174" t="n">
        <f aca="false">SUM(AK42:AK43)</f>
        <v>0</v>
      </c>
      <c r="AL44" s="174" t="n">
        <f aca="false">SUM(AL42:AL43)</f>
        <v>0</v>
      </c>
      <c r="AM44" s="174" t="n">
        <f aca="false">SUM(AM42:AM43)</f>
        <v>0</v>
      </c>
      <c r="AN44" s="174" t="n">
        <f aca="false">SUM(AN42:AN43)</f>
        <v>0</v>
      </c>
      <c r="AO44" s="174" t="n">
        <f aca="false">SUM(AO42:AO43)</f>
        <v>0</v>
      </c>
      <c r="AP44" s="174" t="n">
        <f aca="false">SUM(AP42:AP43)</f>
        <v>0</v>
      </c>
      <c r="AQ44" s="174" t="n">
        <f aca="false">SUM(AQ42:AQ43)</f>
        <v>0</v>
      </c>
      <c r="AR44" s="174" t="n">
        <f aca="false">SUM(AR42:AR43)</f>
        <v>0</v>
      </c>
      <c r="AS44" s="174" t="n">
        <f aca="false">SUM(AS42:AS43)</f>
        <v>0</v>
      </c>
    </row>
    <row r="45" customFormat="false" ht="17" hidden="false" customHeight="true" outlineLevel="0" collapsed="false">
      <c r="A45" s="176" t="s">
        <v>244</v>
      </c>
      <c r="B45" s="39" t="s">
        <v>245</v>
      </c>
      <c r="C45" s="39"/>
      <c r="D45" s="39"/>
      <c r="E45" s="39" t="n">
        <f aca="false">IF(OR(E3&lt;=74,E3=0),0,D21*$G$81)*IF(E3=75,$D$58/12,1)</f>
        <v>0</v>
      </c>
      <c r="F45" s="39" t="n">
        <f aca="false">IF(OR(F3&lt;=74,F3=0),0,E21*$G$81)*IF(F3=75,$D$58/12,1)</f>
        <v>0</v>
      </c>
      <c r="G45" s="39" t="n">
        <f aca="false">IF(OR(G3&lt;=74,G3=0),0,F21*$G$81)*IF(G3=75,$D$58/12,1)</f>
        <v>0</v>
      </c>
      <c r="H45" s="39" t="n">
        <f aca="false">IF(OR(H3&lt;=74,H3=0),0,G21*$G$81)*IF(H3=75,$D$58/12,1)</f>
        <v>0</v>
      </c>
      <c r="I45" s="39" t="n">
        <f aca="false">IF(OR(I3&lt;=74,I3=0),0,H21*$G$81)*IF(I3=75,$D$58/12,1)</f>
        <v>0</v>
      </c>
      <c r="J45" s="39" t="n">
        <f aca="false">IF(OR(J3&lt;=74,J3=0),0,I21*$G$81)*IF(J3=75,$D$58/12,1)</f>
        <v>0</v>
      </c>
      <c r="K45" s="39" t="n">
        <f aca="false">IF(OR(K3&lt;=74,K3=0),0,J21*$G$81)*IF(K3=75,$D$58/12,1)</f>
        <v>0</v>
      </c>
      <c r="L45" s="39" t="n">
        <f aca="false">IF(OR(L3&lt;=74,L3=0),0,K21*$G$81)*IF(L3=75,$D$58/12,1)</f>
        <v>0</v>
      </c>
      <c r="M45" s="39" t="n">
        <f aca="false">IF(OR(M3&lt;=74,M3=0),0,L21*$G$81)*IF(M3=75,$D$58/12,1)</f>
        <v>0</v>
      </c>
      <c r="N45" s="39" t="n">
        <f aca="false">IF(OR(N3&lt;=74,N3=0),0,M21*$G$81)*IF(N3=75,$D$58/12,1)</f>
        <v>0</v>
      </c>
      <c r="O45" s="39" t="n">
        <f aca="false">IF(OR(O3&lt;=74,O3=0),0,N21*$G$81)*IF(O3=75,$D$58/12,1)</f>
        <v>0</v>
      </c>
      <c r="P45" s="39" t="n">
        <f aca="false">IF(OR(P3&lt;=74,P3=0),0,O21*$G$81)*IF(P3=75,$D$58/12,1)</f>
        <v>0</v>
      </c>
      <c r="Q45" s="39" t="n">
        <f aca="false">IF(OR(Q3&lt;=74,Q3=0),0,P21*$G$81)*IF(Q3=75,$D$58/12,1)</f>
        <v>0</v>
      </c>
      <c r="R45" s="39" t="n">
        <f aca="false">IF(OR(R3&lt;=74,R3=0),0,Q21*$G$81)*IF(R3=75,$D$58/12,1)</f>
        <v>0</v>
      </c>
      <c r="S45" s="39" t="n">
        <f aca="false">IF(OR(S3&lt;=74,S3=0),0,R21*$G$81)*IF(S3=75,$D$58/12,1)</f>
        <v>0</v>
      </c>
      <c r="T45" s="39" t="n">
        <f aca="false">IF(OR(T3&lt;=74,T3=0),0,S21*$G$81)*IF(T3=75,$D$58/12,1)</f>
        <v>0</v>
      </c>
      <c r="U45" s="39" t="n">
        <f aca="false">IF(OR(U3&lt;=74,U3=0),0,T21*$G$81)*IF(U3=75,$D$58/12,1)</f>
        <v>0</v>
      </c>
      <c r="V45" s="39" t="n">
        <f aca="false">IF(OR(V3&lt;=74,V3=0),0,U21*$G$81)*IF(V3=75,$D$58/12,1)</f>
        <v>0</v>
      </c>
      <c r="W45" s="39" t="n">
        <f aca="false">IF(OR(W3&lt;=74,W3=0),0,V21*$G$81)*IF(W3=75,$D$58/12,1)</f>
        <v>0</v>
      </c>
      <c r="X45" s="39" t="n">
        <f aca="false">IF(OR(X3&lt;=74,X3=0),0,W21*$G$81)*IF(X3=75,$D$58/12,1)</f>
        <v>0</v>
      </c>
      <c r="Y45" s="39" t="n">
        <f aca="false">IF(OR(Y3&lt;=74,Y3=0),0,X21*$G$81)*IF(Y3=75,$D$58/12,1)</f>
        <v>0</v>
      </c>
      <c r="Z45" s="39" t="n">
        <f aca="false">IF(OR(Z3&lt;=74,Z3=0),0,Y21*$G$81)*IF(Z3=75,$D$58/12,1)</f>
        <v>0</v>
      </c>
      <c r="AA45" s="39" t="n">
        <f aca="false">IF(OR(AA3&lt;=74,AA3=0),0,Z21*$G$81)*IF(AA3=75,$D$58/12,1)</f>
        <v>0</v>
      </c>
      <c r="AB45" s="39" t="n">
        <f aca="false">IF(OR(AB3&lt;=74,AB3=0),0,AA21*$G$81)*IF(AB3=75,$D$58/12,1)</f>
        <v>0</v>
      </c>
      <c r="AC45" s="39" t="n">
        <f aca="false">IF(OR(AC3&lt;=74,AC3=0),0,AB21*$G$81)*IF(AC3=75,$D$58/12,1)</f>
        <v>0</v>
      </c>
      <c r="AD45" s="39" t="n">
        <f aca="false">IF(OR(AD3&lt;=74,AD3=0),0,AC21*$G$81)*IF(AD3=75,$D$58/12,1)</f>
        <v>0</v>
      </c>
      <c r="AE45" s="39" t="n">
        <f aca="false">IF(OR(AE3&lt;=74,AE3=0),0,AD21*$G$81)*IF(AE3=75,$D$58/12,1)</f>
        <v>0</v>
      </c>
      <c r="AF45" s="39" t="n">
        <f aca="false">IF(OR(AF3&lt;=74,AF3=0),0,AE21*$G$81)*IF(AF3=75,$D$58/12,1)</f>
        <v>0</v>
      </c>
      <c r="AG45" s="39" t="n">
        <f aca="false">IF(OR(AG3&lt;=74,AG3=0),0,AF21*$G$81)*IF(AG3=75,$D$58/12,1)</f>
        <v>0</v>
      </c>
      <c r="AH45" s="39" t="n">
        <f aca="false">IF(OR(AH3&lt;=74,AH3=0),0,AG21*$G$81)*IF(AH3=75,$D$58/12,1)</f>
        <v>0</v>
      </c>
      <c r="AI45" s="39" t="n">
        <f aca="false">IF(OR(AI3&lt;=74,AI3=0),0,AH21*$G$81)*IF(AI3=75,$D$58/12,1)</f>
        <v>0</v>
      </c>
      <c r="AJ45" s="39" t="n">
        <f aca="false">IF(OR(AJ3&lt;=74,AJ3=0),0,AI21*$G$81)*IF(AJ3=75,$D$58/12,1)</f>
        <v>0</v>
      </c>
      <c r="AK45" s="39" t="n">
        <f aca="false">IF(OR(AK3&lt;=74,AK3=0),0,AJ21*$G$81)*IF(AK3=75,$D$58/12,1)</f>
        <v>0</v>
      </c>
      <c r="AL45" s="39" t="n">
        <f aca="false">IF(OR(AL3&lt;=74,AL3=0),0,AK21*$G$81)*IF(AL3=75,$D$58/12,1)</f>
        <v>0</v>
      </c>
      <c r="AM45" s="39" t="n">
        <f aca="false">IF(OR(AM3&lt;=74,AM3=0),0,AL21*$G$81)*IF(AM3=75,$D$58/12,1)</f>
        <v>0</v>
      </c>
      <c r="AN45" s="39" t="n">
        <f aca="false">IF(OR(AN3&lt;=74,AN3=0),0,AM21*$G$81)*IF(AN3=75,$D$58/12,1)</f>
        <v>0</v>
      </c>
      <c r="AO45" s="39" t="n">
        <f aca="false">IF(OR(AO3&lt;=74,AO3=0),0,AN21*$G$81)*IF(AO3=75,$D$58/12,1)</f>
        <v>0</v>
      </c>
      <c r="AP45" s="39" t="n">
        <f aca="false">IF(OR(AP3&lt;=74,AP3=0),0,AO21*$G$81)*IF(AP3=75,$D$58/12,1)</f>
        <v>0</v>
      </c>
      <c r="AQ45" s="39" t="n">
        <f aca="false">IF(OR(AQ3&lt;=74,AQ3=0),0,AP21*$G$81)*IF(AQ3=75,$D$58/12,1)</f>
        <v>0</v>
      </c>
      <c r="AR45" s="39" t="n">
        <f aca="false">IF(OR(AR3&lt;=74,AR3=0),0,AQ21*$G$81)*IF(AR3=75,$D$58/12,1)</f>
        <v>0</v>
      </c>
      <c r="AS45" s="39" t="n">
        <f aca="false">IF(OR(AS3&lt;=74,AS3=0),0,AR21*$G$81)*IF(AS3=75,$D$58/12,1)</f>
        <v>0</v>
      </c>
    </row>
    <row r="46" customFormat="false" ht="17" hidden="false" customHeight="true" outlineLevel="0" collapsed="false">
      <c r="A46" s="176"/>
      <c r="B46" s="39" t="s">
        <v>246</v>
      </c>
      <c r="C46" s="39"/>
      <c r="D46" s="39"/>
      <c r="E46" s="39" t="n">
        <f aca="false">IF(OR(E4&lt;=74,E4=0),0,D22*$G$81)*IF(E4=75,$D$59/12,1)</f>
        <v>0</v>
      </c>
      <c r="F46" s="39" t="n">
        <f aca="false">IF(OR(F4&lt;=74,F4=0),0,E22*$G$81)*IF(F4=75,$D$59/12,1)</f>
        <v>0</v>
      </c>
      <c r="G46" s="39" t="n">
        <f aca="false">IF(OR(G4&lt;=74,G4=0),0,F22*$G$81)*IF(G4=75,$D$59/12,1)</f>
        <v>0</v>
      </c>
      <c r="H46" s="39" t="n">
        <f aca="false">IF(OR(H4&lt;=74,H4=0),0,G22*$G$81)*IF(H4=75,$D$59/12,1)</f>
        <v>0</v>
      </c>
      <c r="I46" s="39" t="n">
        <f aca="false">IF(OR(I4&lt;=74,I4=0),0,H22*$G$81)*IF(I4=75,$D$59/12,1)</f>
        <v>0</v>
      </c>
      <c r="J46" s="39" t="n">
        <f aca="false">IF(OR(J4&lt;=74,J4=0),0,I22*$G$81)*IF(J4=75,$D$59/12,1)</f>
        <v>0</v>
      </c>
      <c r="K46" s="39" t="n">
        <f aca="false">IF(OR(K4&lt;=74,K4=0),0,J22*$G$81)*IF(K4=75,$D$59/12,1)</f>
        <v>0</v>
      </c>
      <c r="L46" s="39" t="n">
        <f aca="false">IF(OR(L4&lt;=74,L4=0),0,K22*$G$81)*IF(L4=75,$D$59/12,1)</f>
        <v>0</v>
      </c>
      <c r="M46" s="39" t="n">
        <f aca="false">IF(OR(M4&lt;=74,M4=0),0,L22*$G$81)*IF(M4=75,$D$59/12,1)</f>
        <v>0</v>
      </c>
      <c r="N46" s="39" t="n">
        <f aca="false">IF(OR(N4&lt;=74,N4=0),0,M22*$G$81)*IF(N4=75,$D$59/12,1)</f>
        <v>0</v>
      </c>
      <c r="O46" s="39" t="n">
        <f aca="false">IF(OR(O4&lt;=74,O4=0),0,N22*$G$81)*IF(O4=75,$D$59/12,1)</f>
        <v>0</v>
      </c>
      <c r="P46" s="39" t="n">
        <f aca="false">IF(OR(P4&lt;=74,P4=0),0,O22*$G$81)*IF(P4=75,$D$59/12,1)</f>
        <v>0</v>
      </c>
      <c r="Q46" s="39" t="n">
        <f aca="false">IF(OR(Q4&lt;=74,Q4=0),0,P22*$G$81)*IF(Q4=75,$D$59/12,1)</f>
        <v>0</v>
      </c>
      <c r="R46" s="39" t="n">
        <f aca="false">IF(OR(R4&lt;=74,R4=0),0,Q22*$G$81)*IF(R4=75,$D$59/12,1)</f>
        <v>0</v>
      </c>
      <c r="S46" s="39" t="n">
        <f aca="false">IF(OR(S4&lt;=74,S4=0),0,R22*$G$81)*IF(S4=75,$D$59/12,1)</f>
        <v>0</v>
      </c>
      <c r="T46" s="39" t="n">
        <f aca="false">IF(OR(T4&lt;=74,T4=0),0,S22*$G$81)*IF(T4=75,$D$59/12,1)</f>
        <v>0</v>
      </c>
      <c r="U46" s="39" t="n">
        <f aca="false">IF(OR(U4&lt;=74,U4=0),0,T22*$G$81)*IF(U4=75,$D$59/12,1)</f>
        <v>0</v>
      </c>
      <c r="V46" s="39" t="n">
        <f aca="false">IF(OR(V4&lt;=74,V4=0),0,U22*$G$81)*IF(V4=75,$D$59/12,1)</f>
        <v>0</v>
      </c>
      <c r="W46" s="39" t="n">
        <f aca="false">IF(OR(W4&lt;=74,W4=0),0,V22*$G$81)*IF(W4=75,$D$59/12,1)</f>
        <v>0</v>
      </c>
      <c r="X46" s="39" t="n">
        <f aca="false">IF(OR(X4&lt;=74,X4=0),0,W22*$G$81)*IF(X4=75,$D$59/12,1)</f>
        <v>0</v>
      </c>
      <c r="Y46" s="39" t="n">
        <f aca="false">IF(OR(Y4&lt;=74,Y4=0),0,X22*$G$81)*IF(Y4=75,$D$59/12,1)</f>
        <v>0</v>
      </c>
      <c r="Z46" s="39" t="n">
        <f aca="false">IF(OR(Z4&lt;=74,Z4=0),0,Y22*$G$81)*IF(Z4=75,$D$59/12,1)</f>
        <v>0</v>
      </c>
      <c r="AA46" s="39" t="n">
        <f aca="false">IF(OR(AA4&lt;=74,AA4=0),0,Z22*$G$81)*IF(AA4=75,$D$59/12,1)</f>
        <v>0</v>
      </c>
      <c r="AB46" s="39" t="n">
        <f aca="false">IF(OR(AB4&lt;=74,AB4=0),0,AA22*$G$81)*IF(AB4=75,$D$59/12,1)</f>
        <v>0</v>
      </c>
      <c r="AC46" s="39" t="n">
        <f aca="false">IF(OR(AC4&lt;=74,AC4=0),0,AB22*$G$81)*IF(AC4=75,$D$59/12,1)</f>
        <v>0</v>
      </c>
      <c r="AD46" s="39" t="n">
        <f aca="false">IF(OR(AD4&lt;=74,AD4=0),0,AC22*$G$81)*IF(AD4=75,$D$59/12,1)</f>
        <v>0</v>
      </c>
      <c r="AE46" s="39" t="n">
        <f aca="false">IF(OR(AE4&lt;=74,AE4=0),0,AD22*$G$81)*IF(AE4=75,$D$59/12,1)</f>
        <v>0</v>
      </c>
      <c r="AF46" s="39" t="n">
        <f aca="false">IF(OR(AF4&lt;=74,AF4=0),0,AE22*$G$81)*IF(AF4=75,$D$59/12,1)</f>
        <v>0</v>
      </c>
      <c r="AG46" s="39" t="n">
        <f aca="false">IF(OR(AG4&lt;=74,AG4=0),0,AF22*$G$81)*IF(AG4=75,$D$59/12,1)</f>
        <v>0</v>
      </c>
      <c r="AH46" s="39" t="n">
        <f aca="false">IF(OR(AH4&lt;=74,AH4=0),0,AG22*$G$81)*IF(AH4=75,$D$59/12,1)</f>
        <v>0</v>
      </c>
      <c r="AI46" s="39" t="n">
        <f aca="false">IF(OR(AI4&lt;=74,AI4=0),0,AH22*$G$81)*IF(AI4=75,$D$59/12,1)</f>
        <v>0</v>
      </c>
      <c r="AJ46" s="39" t="n">
        <f aca="false">IF(OR(AJ4&lt;=74,AJ4=0),0,AI22*$G$81)*IF(AJ4=75,$D$59/12,1)</f>
        <v>0</v>
      </c>
      <c r="AK46" s="39" t="n">
        <f aca="false">IF(OR(AK4&lt;=74,AK4=0),0,AJ22*$G$81)*IF(AK4=75,$D$59/12,1)</f>
        <v>0</v>
      </c>
      <c r="AL46" s="39" t="n">
        <f aca="false">IF(OR(AL4&lt;=74,AL4=0),0,AK22*$G$81)*IF(AL4=75,$D$59/12,1)</f>
        <v>0</v>
      </c>
      <c r="AM46" s="39" t="n">
        <f aca="false">IF(OR(AM4&lt;=74,AM4=0),0,AL22*$G$81)*IF(AM4=75,$D$59/12,1)</f>
        <v>0</v>
      </c>
      <c r="AN46" s="39" t="n">
        <f aca="false">IF(OR(AN4&lt;=74,AN4=0),0,AM22*$G$81)*IF(AN4=75,$D$59/12,1)</f>
        <v>0</v>
      </c>
      <c r="AO46" s="39" t="n">
        <f aca="false">IF(OR(AO4&lt;=74,AO4=0),0,AN22*$G$81)*IF(AO4=75,$D$59/12,1)</f>
        <v>0</v>
      </c>
      <c r="AP46" s="39" t="n">
        <f aca="false">IF(OR(AP4&lt;=74,AP4=0),0,AO22*$G$81)*IF(AP4=75,$D$59/12,1)</f>
        <v>0</v>
      </c>
      <c r="AQ46" s="39" t="n">
        <f aca="false">IF(OR(AQ4&lt;=74,AQ4=0),0,AP22*$G$81)*IF(AQ4=75,$D$59/12,1)</f>
        <v>0</v>
      </c>
      <c r="AR46" s="39" t="n">
        <f aca="false">IF(OR(AR4&lt;=74,AR4=0),0,AQ22*$G$81)*IF(AR4=75,$D$59/12,1)</f>
        <v>0</v>
      </c>
      <c r="AS46" s="39" t="n">
        <f aca="false">IF(OR(AS4&lt;=74,AS4=0),0,AR22*$G$81)*IF(AS4=75,$D$59/12,1)</f>
        <v>0</v>
      </c>
    </row>
    <row r="47" customFormat="false" ht="17" hidden="false" customHeight="true" outlineLevel="0" collapsed="false">
      <c r="A47" s="176"/>
      <c r="B47" s="39" t="s">
        <v>247</v>
      </c>
      <c r="C47" s="39"/>
      <c r="D47" s="39"/>
      <c r="E47" s="39" t="n">
        <f aca="false">IF(OR(E3&lt;=74,E3=0),0,IF(D21&lt;=$F$95,$F$97,IF(D21&lt;=$H$95+$J$95*COUNTIF(E3:E5,"&lt;&gt;0"),$H$97,IF(D21&lt;=$L$95+$N95*COUNTIF(E3:E5,"&lt;&gt;0"),$L$97,$J$81))))*IF(E3=75,$D$58/12,1)</f>
        <v>0</v>
      </c>
      <c r="F47" s="39" t="n">
        <f aca="false">IF(OR(F3&lt;=74,F3=0),0,IF(E21&lt;=$F$95,$F$97,IF(E21&lt;=$H$95+$J$95*COUNTIF(F3:F5,"&lt;&gt;0"),$H$97,IF(E21&lt;=$L$95+$N95*COUNTIF(F3:F5,"&lt;&gt;0"),$L$97,$J$81))))*IF(F3=75,$D$58/12,1)</f>
        <v>0</v>
      </c>
      <c r="G47" s="39" t="n">
        <f aca="false">IF(OR(G3&lt;=74,G3=0),0,IF(F21&lt;=$F$95,$F$97,IF(F21&lt;=$H$95+$J$95*COUNTIF(G3:G5,"&lt;&gt;0"),$H$97,IF(F21&lt;=$L$95+$N95*COUNTIF(G3:G5,"&lt;&gt;0"),$L$97,$J$81))))*IF(G3=75,$D$58/12,1)</f>
        <v>0</v>
      </c>
      <c r="H47" s="39" t="n">
        <f aca="false">IF(OR(H3&lt;=74,H3=0),0,IF(G21&lt;=$F$95,$F$97,IF(G21&lt;=$H$95+$J$95*COUNTIF(H3:H5,"&lt;&gt;0"),$H$97,IF(G21&lt;=$L$95+$N95*COUNTIF(H3:H5,"&lt;&gt;0"),$L$97,$J$81))))*IF(H3=75,$D$58/12,1)</f>
        <v>0</v>
      </c>
      <c r="I47" s="39" t="n">
        <f aca="false">IF(OR(I3&lt;=74,I3=0),0,IF(H21&lt;=$F$95,$F$97,IF(H21&lt;=$H$95+$J$95*COUNTIF(I3:I5,"&lt;&gt;0"),$H$97,IF(H21&lt;=$L$95+$N95*COUNTIF(I3:I5,"&lt;&gt;0"),$L$97,$J$81))))*IF(I3=75,$D$58/12,1)</f>
        <v>0</v>
      </c>
      <c r="J47" s="39" t="n">
        <f aca="false">IF(OR(J3&lt;=74,J3=0),0,IF(I21&lt;=$F$95,$F$97,IF(I21&lt;=$H$95+$J$95*COUNTIF(J3:J5,"&lt;&gt;0"),$H$97,IF(I21&lt;=$L$95+$N95*COUNTIF(J3:J5,"&lt;&gt;0"),$L$97,$J$81))))*IF(J3=75,$D$58/12,1)</f>
        <v>0</v>
      </c>
      <c r="K47" s="39" t="n">
        <f aca="false">IF(OR(K3&lt;=74,K3=0),0,IF(J21&lt;=$F$95,$F$97,IF(J21&lt;=$H$95+$J$95*COUNTIF(K3:K5,"&lt;&gt;0"),$H$97,IF(J21&lt;=$L$95+$N95*COUNTIF(K3:K5,"&lt;&gt;0"),$L$97,$J$81))))*IF(K3=75,$D$58/12,1)</f>
        <v>0</v>
      </c>
      <c r="L47" s="39" t="n">
        <f aca="false">IF(OR(L3&lt;=74,L3=0),0,IF(K21&lt;=$F$95,$F$97,IF(K21&lt;=$H$95+$J$95*COUNTIF(L3:L5,"&lt;&gt;0"),$H$97,IF(K21&lt;=$L$95+$N95*COUNTIF(L3:L5,"&lt;&gt;0"),$L$97,$J$81))))*IF(L3=75,$D$58/12,1)</f>
        <v>0</v>
      </c>
      <c r="M47" s="39" t="n">
        <f aca="false">IF(OR(M3&lt;=74,M3=0),0,IF(L21&lt;=$F$95,$F$97,IF(L21&lt;=$H$95+$J$95*COUNTIF(M3:M5,"&lt;&gt;0"),$H$97,IF(L21&lt;=$L$95+$N95*COUNTIF(M3:M5,"&lt;&gt;0"),$L$97,$J$81))))*IF(M3=75,$D$58/12,1)</f>
        <v>0</v>
      </c>
      <c r="N47" s="39" t="n">
        <f aca="false">IF(OR(N3&lt;=74,N3=0),0,IF(M21&lt;=$F$95,$F$97,IF(M21&lt;=$H$95+$J$95*COUNTIF(N3:N5,"&lt;&gt;0"),$H$97,IF(M21&lt;=$L$95+$N95*COUNTIF(N3:N5,"&lt;&gt;0"),$L$97,$J$81))))*IF(N3=75,$D$58/12,1)</f>
        <v>0</v>
      </c>
      <c r="O47" s="39" t="n">
        <f aca="false">IF(OR(O3&lt;=74,O3=0),0,IF(N21&lt;=$F$95,$F$97,IF(N21&lt;=$H$95+$J$95*COUNTIF(O3:O5,"&lt;&gt;0"),$H$97,IF(N21&lt;=$L$95+$N95*COUNTIF(O3:O5,"&lt;&gt;0"),$L$97,$J$81))))*IF(O3=75,$D$58/12,1)</f>
        <v>0</v>
      </c>
      <c r="P47" s="39" t="n">
        <f aca="false">IF(OR(P3&lt;=74,P3=0),0,IF(O21&lt;=$F$95,$F$97,IF(O21&lt;=$H$95+$J$95*COUNTIF(P3:P5,"&lt;&gt;0"),$H$97,IF(O21&lt;=$L$95+$N95*COUNTIF(P3:P5,"&lt;&gt;0"),$L$97,$J$81))))*IF(P3=75,$D$58/12,1)</f>
        <v>0</v>
      </c>
      <c r="Q47" s="39" t="n">
        <f aca="false">IF(OR(Q3&lt;=74,Q3=0),0,IF(P21&lt;=$F$95,$F$97,IF(P21&lt;=$H$95+$J$95*COUNTIF(Q3:Q5,"&lt;&gt;0"),$H$97,IF(P21&lt;=$L$95+$N95*COUNTIF(Q3:Q5,"&lt;&gt;0"),$L$97,$J$81))))*IF(Q3=75,$D$58/12,1)</f>
        <v>0</v>
      </c>
      <c r="R47" s="39" t="n">
        <f aca="false">IF(OR(R3&lt;=74,R3=0),0,IF(Q21&lt;=$F$95,$F$97,IF(Q21&lt;=$H$95+$J$95*COUNTIF(R3:R5,"&lt;&gt;0"),$H$97,IF(Q21&lt;=$L$95+$N95*COUNTIF(R3:R5,"&lt;&gt;0"),$L$97,$J$81))))*IF(R3=75,$D$58/12,1)</f>
        <v>0</v>
      </c>
      <c r="S47" s="39" t="n">
        <f aca="false">IF(OR(S3&lt;=74,S3=0),0,IF(R21&lt;=$F$95,$F$97,IF(R21&lt;=$H$95+$J$95*COUNTIF(S3:S5,"&lt;&gt;0"),$H$97,IF(R21&lt;=$L$95+$N95*COUNTIF(S3:S5,"&lt;&gt;0"),$L$97,$J$81))))*IF(S3=75,$D$58/12,1)</f>
        <v>0</v>
      </c>
      <c r="T47" s="39" t="n">
        <f aca="false">IF(OR(T3&lt;=74,T3=0),0,IF(S21&lt;=$F$95,$F$97,IF(S21&lt;=$H$95+$J$95*COUNTIF(T3:T5,"&lt;&gt;0"),$H$97,IF(S21&lt;=$L$95+$N95*COUNTIF(T3:T5,"&lt;&gt;0"),$L$97,$J$81))))*IF(T3=75,$D$58/12,1)</f>
        <v>0</v>
      </c>
      <c r="U47" s="39" t="n">
        <f aca="false">IF(OR(U3&lt;=74,U3=0),0,IF(T21&lt;=$F$95,$F$97,IF(T21&lt;=$H$95+$J$95*COUNTIF(U3:U5,"&lt;&gt;0"),$H$97,IF(T21&lt;=$L$95+$N95*COUNTIF(U3:U5,"&lt;&gt;0"),$L$97,$J$81))))*IF(U3=75,$D$58/12,1)</f>
        <v>0</v>
      </c>
      <c r="V47" s="39" t="n">
        <f aca="false">IF(OR(V3&lt;=74,V3=0),0,IF(U21&lt;=$F$95,$F$97,IF(U21&lt;=$H$95+$J$95*COUNTIF(V3:V5,"&lt;&gt;0"),$H$97,IF(U21&lt;=$L$95+$N95*COUNTIF(V3:V5,"&lt;&gt;0"),$L$97,$J$81))))*IF(V3=75,$D$58/12,1)</f>
        <v>0</v>
      </c>
      <c r="W47" s="39" t="n">
        <f aca="false">IF(OR(W3&lt;=74,W3=0),0,IF(V21&lt;=$F$95,$F$97,IF(V21&lt;=$H$95+$J$95*COUNTIF(W3:W5,"&lt;&gt;0"),$H$97,IF(V21&lt;=$L$95+$N95*COUNTIF(W3:W5,"&lt;&gt;0"),$L$97,$J$81))))*IF(W3=75,$D$58/12,1)</f>
        <v>0</v>
      </c>
      <c r="X47" s="39" t="n">
        <f aca="false">IF(OR(X3&lt;=74,X3=0),0,IF(W21&lt;=$F$95,$F$97,IF(W21&lt;=$H$95+$J$95*COUNTIF(X3:X5,"&lt;&gt;0"),$H$97,IF(W21&lt;=$L$95+$N95*COUNTIF(X3:X5,"&lt;&gt;0"),$L$97,$J$81))))*IF(X3=75,$D$58/12,1)</f>
        <v>0</v>
      </c>
      <c r="Y47" s="39" t="n">
        <f aca="false">IF(OR(Y3&lt;=74,Y3=0),0,IF(X21&lt;=$F$95,$F$97,IF(X21&lt;=$H$95+$J$95*COUNTIF(Y3:Y5,"&lt;&gt;0"),$H$97,IF(X21&lt;=$L$95+$N95*COUNTIF(Y3:Y5,"&lt;&gt;0"),$L$97,$J$81))))*IF(Y3=75,$D$58/12,1)</f>
        <v>0</v>
      </c>
      <c r="Z47" s="39" t="n">
        <f aca="false">IF(OR(Z3&lt;=74,Z3=0),0,IF(Y21&lt;=$F$95,$F$97,IF(Y21&lt;=$H$95+$J$95*COUNTIF(Z3:Z5,"&lt;&gt;0"),$H$97,IF(Y21&lt;=$L$95+$N95*COUNTIF(Z3:Z5,"&lt;&gt;0"),$L$97,$J$81))))*IF(Z3=75,$D$58/12,1)</f>
        <v>0</v>
      </c>
      <c r="AA47" s="39" t="n">
        <f aca="false">IF(OR(AA3&lt;=74,AA3=0),0,IF(Z21&lt;=$F$95,$F$97,IF(Z21&lt;=$H$95+$J$95*COUNTIF(AA3:AA5,"&lt;&gt;0"),$H$97,IF(Z21&lt;=$L$95+$N95*COUNTIF(AA3:AA5,"&lt;&gt;0"),$L$97,$J$81))))*IF(AA3=75,$D$58/12,1)</f>
        <v>0</v>
      </c>
      <c r="AB47" s="39" t="n">
        <f aca="false">IF(OR(AB3&lt;=74,AB3=0),0,IF(AA21&lt;=$F$95,$F$97,IF(AA21&lt;=$H$95+$J$95*COUNTIF(AB3:AB5,"&lt;&gt;0"),$H$97,IF(AA21&lt;=$L$95+$N95*COUNTIF(AB3:AB5,"&lt;&gt;0"),$L$97,$J$81))))*IF(AB3=75,$D$58/12,1)</f>
        <v>0</v>
      </c>
      <c r="AC47" s="39" t="n">
        <f aca="false">IF(OR(AC3&lt;=74,AC3=0),0,IF(AB21&lt;=$F$95,$F$97,IF(AB21&lt;=$H$95+$J$95*COUNTIF(AC3:AC5,"&lt;&gt;0"),$H$97,IF(AB21&lt;=$L$95+$N95*COUNTIF(AC3:AC5,"&lt;&gt;0"),$L$97,$J$81))))*IF(AC3=75,$D$58/12,1)</f>
        <v>0</v>
      </c>
      <c r="AD47" s="39" t="n">
        <f aca="false">IF(OR(AD3&lt;=74,AD3=0),0,IF(AC21&lt;=$F$95,$F$97,IF(AC21&lt;=$H$95+$J$95*COUNTIF(AD3:AD5,"&lt;&gt;0"),$H$97,IF(AC21&lt;=$L$95+$N95*COUNTIF(AD3:AD5,"&lt;&gt;0"),$L$97,$J$81))))*IF(AD3=75,$D$58/12,1)</f>
        <v>0</v>
      </c>
      <c r="AE47" s="39" t="n">
        <f aca="false">IF(OR(AE3&lt;=74,AE3=0),0,IF(AD21&lt;=$F$95,$F$97,IF(AD21&lt;=$H$95+$J$95*COUNTIF(AE3:AE5,"&lt;&gt;0"),$H$97,IF(AD21&lt;=$L$95+$N95*COUNTIF(AE3:AE5,"&lt;&gt;0"),$L$97,$J$81))))*IF(AE3=75,$D$58/12,1)</f>
        <v>0</v>
      </c>
      <c r="AF47" s="39" t="n">
        <f aca="false">IF(OR(AF3&lt;=74,AF3=0),0,IF(AE21&lt;=$F$95,$F$97,IF(AE21&lt;=$H$95+$J$95*COUNTIF(AF3:AF5,"&lt;&gt;0"),$H$97,IF(AE21&lt;=$L$95+$N95*COUNTIF(AF3:AF5,"&lt;&gt;0"),$L$97,$J$81))))*IF(AF3=75,$D$58/12,1)</f>
        <v>0</v>
      </c>
      <c r="AG47" s="39" t="n">
        <f aca="false">IF(OR(AG3&lt;=74,AG3=0),0,IF(AF21&lt;=$F$95,$F$97,IF(AF21&lt;=$H$95+$J$95*COUNTIF(AG3:AG5,"&lt;&gt;0"),$H$97,IF(AF21&lt;=$L$95+$N95*COUNTIF(AG3:AG5,"&lt;&gt;0"),$L$97,$J$81))))*IF(AG3=75,$D$58/12,1)</f>
        <v>0</v>
      </c>
      <c r="AH47" s="39" t="n">
        <f aca="false">IF(OR(AH3&lt;=74,AH3=0),0,IF(AG21&lt;=$F$95,$F$97,IF(AG21&lt;=$H$95+$J$95*COUNTIF(AH3:AH5,"&lt;&gt;0"),$H$97,IF(AG21&lt;=$L$95+$N95*COUNTIF(AH3:AH5,"&lt;&gt;0"),$L$97,$J$81))))*IF(AH3=75,$D$58/12,1)</f>
        <v>0</v>
      </c>
      <c r="AI47" s="39" t="n">
        <f aca="false">IF(OR(AI3&lt;=74,AI3=0),0,IF(AH21&lt;=$F$95,$F$97,IF(AH21&lt;=$H$95+$J$95*COUNTIF(AI3:AI5,"&lt;&gt;0"),$H$97,IF(AH21&lt;=$L$95+$N95*COUNTIF(AI3:AI5,"&lt;&gt;0"),$L$97,$J$81))))*IF(AI3=75,$D$58/12,1)</f>
        <v>0</v>
      </c>
      <c r="AJ47" s="39" t="n">
        <f aca="false">IF(OR(AJ3&lt;=74,AJ3=0),0,IF(AI21&lt;=$F$95,$F$97,IF(AI21&lt;=$H$95+$J$95*COUNTIF(AJ3:AJ5,"&lt;&gt;0"),$H$97,IF(AI21&lt;=$L$95+$N95*COUNTIF(AJ3:AJ5,"&lt;&gt;0"),$L$97,$J$81))))*IF(AJ3=75,$D$58/12,1)</f>
        <v>0</v>
      </c>
      <c r="AK47" s="39" t="n">
        <f aca="false">IF(OR(AK3&lt;=74,AK3=0),0,IF(AJ21&lt;=$F$95,$F$97,IF(AJ21&lt;=$H$95+$J$95*COUNTIF(AK3:AK5,"&lt;&gt;0"),$H$97,IF(AJ21&lt;=$L$95+$N95*COUNTIF(AK3:AK5,"&lt;&gt;0"),$L$97,$J$81))))*IF(AK3=75,$D$58/12,1)</f>
        <v>0</v>
      </c>
      <c r="AL47" s="39" t="n">
        <f aca="false">IF(OR(AL3&lt;=74,AL3=0),0,IF(AK21&lt;=$F$95,$F$97,IF(AK21&lt;=$H$95+$J$95*COUNTIF(AL3:AL5,"&lt;&gt;0"),$H$97,IF(AK21&lt;=$L$95+$N95*COUNTIF(AL3:AL5,"&lt;&gt;0"),$L$97,$J$81))))*IF(AL3=75,$D$58/12,1)</f>
        <v>0</v>
      </c>
      <c r="AM47" s="39" t="n">
        <f aca="false">IF(OR(AM3&lt;=74,AM3=0),0,IF(AL21&lt;=$F$95,$F$97,IF(AL21&lt;=$H$95+$J$95*COUNTIF(AM3:AM5,"&lt;&gt;0"),$H$97,IF(AL21&lt;=$L$95+$N95*COUNTIF(AM3:AM5,"&lt;&gt;0"),$L$97,$J$81))))*IF(AM3=75,$D$58/12,1)</f>
        <v>0</v>
      </c>
      <c r="AN47" s="39" t="n">
        <f aca="false">IF(OR(AN3&lt;=74,AN3=0),0,IF(AM21&lt;=$F$95,$F$97,IF(AM21&lt;=$H$95+$J$95*COUNTIF(AN3:AN5,"&lt;&gt;0"),$H$97,IF(AM21&lt;=$L$95+$N95*COUNTIF(AN3:AN5,"&lt;&gt;0"),$L$97,$J$81))))*IF(AN3=75,$D$58/12,1)</f>
        <v>0</v>
      </c>
      <c r="AO47" s="39" t="n">
        <f aca="false">IF(OR(AO3&lt;=74,AO3=0),0,IF(AN21&lt;=$F$95,$F$97,IF(AN21&lt;=$H$95+$J$95*COUNTIF(AO3:AO5,"&lt;&gt;0"),$H$97,IF(AN21&lt;=$L$95+$N95*COUNTIF(AO3:AO5,"&lt;&gt;0"),$L$97,$J$81))))*IF(AO3=75,$D$58/12,1)</f>
        <v>0</v>
      </c>
      <c r="AP47" s="39" t="n">
        <f aca="false">IF(OR(AP3&lt;=74,AP3=0),0,IF(AO21&lt;=$F$95,$F$97,IF(AO21&lt;=$H$95+$J$95*COUNTIF(AP3:AP5,"&lt;&gt;0"),$H$97,IF(AO21&lt;=$L$95+$N95*COUNTIF(AP3:AP5,"&lt;&gt;0"),$L$97,$J$81))))*IF(AP3=75,$D$58/12,1)</f>
        <v>0</v>
      </c>
      <c r="AQ47" s="39" t="n">
        <f aca="false">IF(OR(AQ3&lt;=74,AQ3=0),0,IF(AP21&lt;=$F$95,$F$97,IF(AP21&lt;=$H$95+$J$95*COUNTIF(AQ3:AQ5,"&lt;&gt;0"),$H$97,IF(AP21&lt;=$L$95+$N95*COUNTIF(AQ3:AQ5,"&lt;&gt;0"),$L$97,$J$81))))*IF(AQ3=75,$D$58/12,1)</f>
        <v>0</v>
      </c>
      <c r="AR47" s="39" t="n">
        <f aca="false">IF(OR(AR3&lt;=74,AR3=0),0,IF(AQ21&lt;=$F$95,$F$97,IF(AQ21&lt;=$H$95+$J$95*COUNTIF(AR3:AR5,"&lt;&gt;0"),$H$97,IF(AQ21&lt;=$L$95+$N95*COUNTIF(AR3:AR5,"&lt;&gt;0"),$L$97,$J$81))))*IF(AR3=75,$D$58/12,1)</f>
        <v>0</v>
      </c>
      <c r="AS47" s="39" t="n">
        <f aca="false">IF(OR(AS3&lt;=74,AS3=0),0,IF(AR21&lt;=$F$95,$F$97,IF(AR21&lt;=$H$95+$J$95*COUNTIF(AS3:AS5,"&lt;&gt;0"),$H$97,IF(AR21&lt;=$L$95+$N95*COUNTIF(AS3:AS5,"&lt;&gt;0"),$L$97,$J$81))))*IF(AS3=75,$D$58/12,1)</f>
        <v>0</v>
      </c>
    </row>
    <row r="48" customFormat="false" ht="17" hidden="false" customHeight="false" outlineLevel="0" collapsed="false">
      <c r="A48" s="176"/>
      <c r="B48" s="39" t="s">
        <v>248</v>
      </c>
      <c r="C48" s="39"/>
      <c r="D48" s="39"/>
      <c r="E48" s="39" t="n">
        <f aca="false">IF(OR(E4&lt;=74,E4=0),0,IF(D22&lt;=$F$95,$F$97,IF(D22&lt;=$H$95+$J$95*COUNTIF(E3:E5,"&lt;&gt;0"),$H$97,IF(D22&lt;=$L$95+$N95*COUNTIF(E3:E5,"&lt;&gt;0"),$L$97,$J$81))))*IF(E4=75,$D$59/12,1)</f>
        <v>0</v>
      </c>
      <c r="F48" s="39" t="n">
        <f aca="false">IF(OR(F4&lt;=74,F4=0),0,IF(E22&lt;=$F$95,$F$97,IF(E22&lt;=$H$95+$J$95*COUNTIF(F3:F5,"&lt;&gt;0"),$H$97,IF(E22&lt;=$L$95+$N95*COUNTIF(F3:F5,"&lt;&gt;0"),$L$97,$J$81))))*IF(F4=75,$D$59/12,1)</f>
        <v>0</v>
      </c>
      <c r="G48" s="39" t="n">
        <f aca="false">IF(OR(G4&lt;=74,G4=0),0,IF(F22&lt;=$F$95,$F$97,IF(F22&lt;=$H$95+$J$95*COUNTIF(G3:G5,"&lt;&gt;0"),$H$97,IF(F22&lt;=$L$95+$N95*COUNTIF(G3:G5,"&lt;&gt;0"),$L$97,$J$81))))*IF(G4=75,$D$59/12,1)</f>
        <v>0</v>
      </c>
      <c r="H48" s="39" t="n">
        <f aca="false">IF(OR(H4&lt;=74,H4=0),0,IF(G22&lt;=$F$95,$F$97,IF(G22&lt;=$H$95+$J$95*COUNTIF(H3:H5,"&lt;&gt;0"),$H$97,IF(G22&lt;=$L$95+$N95*COUNTIF(H3:H5,"&lt;&gt;0"),$L$97,$J$81))))*IF(H4=75,$D$59/12,1)</f>
        <v>0</v>
      </c>
      <c r="I48" s="39" t="n">
        <f aca="false">IF(OR(I4&lt;=74,I4=0),0,IF(H22&lt;=$F$95,$F$97,IF(H22&lt;=$H$95+$J$95*COUNTIF(I3:I5,"&lt;&gt;0"),$H$97,IF(H22&lt;=$L$95+$N95*COUNTIF(I3:I5,"&lt;&gt;0"),$L$97,$J$81))))*IF(I4=75,$D$59/12,1)</f>
        <v>0</v>
      </c>
      <c r="J48" s="39" t="n">
        <f aca="false">IF(OR(J4&lt;=74,J4=0),0,IF(I22&lt;=$F$95,$F$97,IF(I22&lt;=$H$95+$J$95*COUNTIF(J3:J5,"&lt;&gt;0"),$H$97,IF(I22&lt;=$L$95+$N95*COUNTIF(J3:J5,"&lt;&gt;0"),$L$97,$J$81))))*IF(J4=75,$D$59/12,1)</f>
        <v>0</v>
      </c>
      <c r="K48" s="39" t="n">
        <f aca="false">IF(OR(K4&lt;=74,K4=0),0,IF(J22&lt;=$F$95,$F$97,IF(J22&lt;=$H$95+$J$95*COUNTIF(K3:K5,"&lt;&gt;0"),$H$97,IF(J22&lt;=$L$95+$N95*COUNTIF(K3:K5,"&lt;&gt;0"),$L$97,$J$81))))*IF(K4=75,$D$59/12,1)</f>
        <v>0</v>
      </c>
      <c r="L48" s="39" t="n">
        <f aca="false">IF(OR(L4&lt;=74,L4=0),0,IF(K22&lt;=$F$95,$F$97,IF(K22&lt;=$H$95+$J$95*COUNTIF(L3:L5,"&lt;&gt;0"),$H$97,IF(K22&lt;=$L$95+$N95*COUNTIF(L3:L5,"&lt;&gt;0"),$L$97,$J$81))))*IF(L4=75,$D$59/12,1)</f>
        <v>0</v>
      </c>
      <c r="M48" s="39" t="n">
        <f aca="false">IF(OR(M4&lt;=74,M4=0),0,IF(L22&lt;=$F$95,$F$97,IF(L22&lt;=$H$95+$J$95*COUNTIF(M3:M5,"&lt;&gt;0"),$H$97,IF(L22&lt;=$L$95+$N95*COUNTIF(M3:M5,"&lt;&gt;0"),$L$97,$J$81))))*IF(M4=75,$D$59/12,1)</f>
        <v>0</v>
      </c>
      <c r="N48" s="39" t="n">
        <f aca="false">IF(OR(N4&lt;=74,N4=0),0,IF(M22&lt;=$F$95,$F$97,IF(M22&lt;=$H$95+$J$95*COUNTIF(N3:N5,"&lt;&gt;0"),$H$97,IF(M22&lt;=$L$95+$N95*COUNTIF(N3:N5,"&lt;&gt;0"),$L$97,$J$81))))*IF(N4=75,$D$59/12,1)</f>
        <v>0</v>
      </c>
      <c r="O48" s="39" t="n">
        <f aca="false">IF(OR(O4&lt;=74,O4=0),0,IF(N22&lt;=$F$95,$F$97,IF(N22&lt;=$H$95+$J$95*COUNTIF(O3:O5,"&lt;&gt;0"),$H$97,IF(N22&lt;=$L$95+$N95*COUNTIF(O3:O5,"&lt;&gt;0"),$L$97,$J$81))))*IF(O4=75,$D$59/12,1)</f>
        <v>0</v>
      </c>
      <c r="P48" s="39" t="n">
        <f aca="false">IF(OR(P4&lt;=74,P4=0),0,IF(O22&lt;=$F$95,$F$97,IF(O22&lt;=$H$95+$J$95*COUNTIF(P3:P5,"&lt;&gt;0"),$H$97,IF(O22&lt;=$L$95+$N95*COUNTIF(P3:P5,"&lt;&gt;0"),$L$97,$J$81))))*IF(P4=75,$D$59/12,1)</f>
        <v>0</v>
      </c>
      <c r="Q48" s="39" t="n">
        <f aca="false">IF(OR(Q4&lt;=74,Q4=0),0,IF(P22&lt;=$F$95,$F$97,IF(P22&lt;=$H$95+$J$95*COUNTIF(Q3:Q5,"&lt;&gt;0"),$H$97,IF(P22&lt;=$L$95+$N95*COUNTIF(Q3:Q5,"&lt;&gt;0"),$L$97,$J$81))))*IF(Q4=75,$D$59/12,1)</f>
        <v>0</v>
      </c>
      <c r="R48" s="39" t="n">
        <f aca="false">IF(OR(R4&lt;=74,R4=0),0,IF(Q22&lt;=$F$95,$F$97,IF(Q22&lt;=$H$95+$J$95*COUNTIF(R3:R5,"&lt;&gt;0"),$H$97,IF(Q22&lt;=$L$95+$N95*COUNTIF(R3:R5,"&lt;&gt;0"),$L$97,$J$81))))*IF(R4=75,$D$59/12,1)</f>
        <v>0</v>
      </c>
      <c r="S48" s="39" t="n">
        <f aca="false">IF(OR(S4&lt;=74,S4=0),0,IF(R22&lt;=$F$95,$F$97,IF(R22&lt;=$H$95+$J$95*COUNTIF(S3:S5,"&lt;&gt;0"),$H$97,IF(R22&lt;=$L$95+$N95*COUNTIF(S3:S5,"&lt;&gt;0"),$L$97,$J$81))))*IF(S4=75,$D$59/12,1)</f>
        <v>0</v>
      </c>
      <c r="T48" s="39" t="n">
        <f aca="false">IF(OR(T4&lt;=74,T4=0),0,IF(S22&lt;=$F$95,$F$97,IF(S22&lt;=$H$95+$J$95*COUNTIF(T3:T5,"&lt;&gt;0"),$H$97,IF(S22&lt;=$L$95+$N95*COUNTIF(T3:T5,"&lt;&gt;0"),$L$97,$J$81))))*IF(T4=75,$D$59/12,1)</f>
        <v>0</v>
      </c>
      <c r="U48" s="39" t="n">
        <f aca="false">IF(OR(U4&lt;=74,U4=0),0,IF(T22&lt;=$F$95,$F$97,IF(T22&lt;=$H$95+$J$95*COUNTIF(U3:U5,"&lt;&gt;0"),$H$97,IF(T22&lt;=$L$95+$N95*COUNTIF(U3:U5,"&lt;&gt;0"),$L$97,$J$81))))*IF(U4=75,$D$59/12,1)</f>
        <v>0</v>
      </c>
      <c r="V48" s="39" t="n">
        <f aca="false">IF(OR(V4&lt;=74,V4=0),0,IF(U22&lt;=$F$95,$F$97,IF(U22&lt;=$H$95+$J$95*COUNTIF(V3:V5,"&lt;&gt;0"),$H$97,IF(U22&lt;=$L$95+$N95*COUNTIF(V3:V5,"&lt;&gt;0"),$L$97,$J$81))))*IF(V4=75,$D$59/12,1)</f>
        <v>0</v>
      </c>
      <c r="W48" s="39" t="n">
        <f aca="false">IF(OR(W4&lt;=74,W4=0),0,IF(V22&lt;=$F$95,$F$97,IF(V22&lt;=$H$95+$J$95*COUNTIF(W3:W5,"&lt;&gt;0"),$H$97,IF(V22&lt;=$L$95+$N95*COUNTIF(W3:W5,"&lt;&gt;0"),$L$97,$J$81))))*IF(W4=75,$D$59/12,1)</f>
        <v>0</v>
      </c>
      <c r="X48" s="39" t="n">
        <f aca="false">IF(OR(X4&lt;=74,X4=0),0,IF(W22&lt;=$F$95,$F$97,IF(W22&lt;=$H$95+$J$95*COUNTIF(X3:X5,"&lt;&gt;0"),$H$97,IF(W22&lt;=$L$95+$N95*COUNTIF(X3:X5,"&lt;&gt;0"),$L$97,$J$81))))*IF(X4=75,$D$59/12,1)</f>
        <v>0</v>
      </c>
      <c r="Y48" s="39" t="n">
        <f aca="false">IF(OR(Y4&lt;=74,Y4=0),0,IF(X22&lt;=$F$95,$F$97,IF(X22&lt;=$H$95+$J$95*COUNTIF(Y3:Y5,"&lt;&gt;0"),$H$97,IF(X22&lt;=$L$95+$N95*COUNTIF(Y3:Y5,"&lt;&gt;0"),$L$97,$J$81))))*IF(Y4=75,$D$59/12,1)</f>
        <v>0</v>
      </c>
      <c r="Z48" s="39" t="n">
        <f aca="false">IF(OR(Z4&lt;=74,Z4=0),0,IF(Y22&lt;=$F$95,$F$97,IF(Y22&lt;=$H$95+$J$95*COUNTIF(Z3:Z5,"&lt;&gt;0"),$H$97,IF(Y22&lt;=$L$95+$N95*COUNTIF(Z3:Z5,"&lt;&gt;0"),$L$97,$J$81))))*IF(Z4=75,$D$59/12,1)</f>
        <v>0</v>
      </c>
      <c r="AA48" s="39" t="n">
        <f aca="false">IF(OR(AA4&lt;=74,AA4=0),0,IF(Z22&lt;=$F$95,$F$97,IF(Z22&lt;=$H$95+$J$95*COUNTIF(AA3:AA5,"&lt;&gt;0"),$H$97,IF(Z22&lt;=$L$95+$N95*COUNTIF(AA3:AA5,"&lt;&gt;0"),$L$97,$J$81))))*IF(AA4=75,$D$59/12,1)</f>
        <v>0</v>
      </c>
      <c r="AB48" s="39" t="n">
        <f aca="false">IF(OR(AB4&lt;=74,AB4=0),0,IF(AA22&lt;=$F$95,$F$97,IF(AA22&lt;=$H$95+$J$95*COUNTIF(AB3:AB5,"&lt;&gt;0"),$H$97,IF(AA22&lt;=$L$95+$N95*COUNTIF(AB3:AB5,"&lt;&gt;0"),$L$97,$J$81))))*IF(AB4=75,$D$59/12,1)</f>
        <v>0</v>
      </c>
      <c r="AC48" s="39" t="n">
        <f aca="false">IF(OR(AC4&lt;=74,AC4=0),0,IF(AB22&lt;=$F$95,$F$97,IF(AB22&lt;=$H$95+$J$95*COUNTIF(AC3:AC5,"&lt;&gt;0"),$H$97,IF(AB22&lt;=$L$95+$N95*COUNTIF(AC3:AC5,"&lt;&gt;0"),$L$97,$J$81))))*IF(AC4=75,$D$59/12,1)</f>
        <v>0</v>
      </c>
      <c r="AD48" s="39" t="n">
        <f aca="false">IF(OR(AD4&lt;=74,AD4=0),0,IF(AC22&lt;=$F$95,$F$97,IF(AC22&lt;=$H$95+$J$95*COUNTIF(AD3:AD5,"&lt;&gt;0"),$H$97,IF(AC22&lt;=$L$95+$N95*COUNTIF(AD3:AD5,"&lt;&gt;0"),$L$97,$J$81))))*IF(AD4=75,$D$59/12,1)</f>
        <v>0</v>
      </c>
      <c r="AE48" s="39" t="n">
        <f aca="false">IF(OR(AE4&lt;=74,AE4=0),0,IF(AD22&lt;=$F$95,$F$97,IF(AD22&lt;=$H$95+$J$95*COUNTIF(AE3:AE5,"&lt;&gt;0"),$H$97,IF(AD22&lt;=$L$95+$N95*COUNTIF(AE3:AE5,"&lt;&gt;0"),$L$97,$J$81))))*IF(AE4=75,$D$59/12,1)</f>
        <v>0</v>
      </c>
      <c r="AF48" s="39" t="n">
        <f aca="false">IF(OR(AF4&lt;=74,AF4=0),0,IF(AE22&lt;=$F$95,$F$97,IF(AE22&lt;=$H$95+$J$95*COUNTIF(AF3:AF5,"&lt;&gt;0"),$H$97,IF(AE22&lt;=$L$95+$N95*COUNTIF(AF3:AF5,"&lt;&gt;0"),$L$97,$J$81))))*IF(AF4=75,$D$59/12,1)</f>
        <v>0</v>
      </c>
      <c r="AG48" s="39" t="n">
        <f aca="false">IF(OR(AG4&lt;=74,AG4=0),0,IF(AF22&lt;=$F$95,$F$97,IF(AF22&lt;=$H$95+$J$95*COUNTIF(AG3:AG5,"&lt;&gt;0"),$H$97,IF(AF22&lt;=$L$95+$N95*COUNTIF(AG3:AG5,"&lt;&gt;0"),$L$97,$J$81))))*IF(AG4=75,$D$59/12,1)</f>
        <v>0</v>
      </c>
      <c r="AH48" s="39" t="n">
        <f aca="false">IF(OR(AH4&lt;=74,AH4=0),0,IF(AG22&lt;=$F$95,$F$97,IF(AG22&lt;=$H$95+$J$95*COUNTIF(AH3:AH5,"&lt;&gt;0"),$H$97,IF(AG22&lt;=$L$95+$N95*COUNTIF(AH3:AH5,"&lt;&gt;0"),$L$97,$J$81))))*IF(AH4=75,$D$59/12,1)</f>
        <v>0</v>
      </c>
      <c r="AI48" s="39" t="n">
        <f aca="false">IF(OR(AI4&lt;=74,AI4=0),0,IF(AH22&lt;=$F$95,$F$97,IF(AH22&lt;=$H$95+$J$95*COUNTIF(AI3:AI5,"&lt;&gt;0"),$H$97,IF(AH22&lt;=$L$95+$N95*COUNTIF(AI3:AI5,"&lt;&gt;0"),$L$97,$J$81))))*IF(AI4=75,$D$59/12,1)</f>
        <v>0</v>
      </c>
      <c r="AJ48" s="39" t="n">
        <f aca="false">IF(OR(AJ4&lt;=74,AJ4=0),0,IF(AI22&lt;=$F$95,$F$97,IF(AI22&lt;=$H$95+$J$95*COUNTIF(AJ3:AJ5,"&lt;&gt;0"),$H$97,IF(AI22&lt;=$L$95+$N95*COUNTIF(AJ3:AJ5,"&lt;&gt;0"),$L$97,$J$81))))*IF(AJ4=75,$D$59/12,1)</f>
        <v>0</v>
      </c>
      <c r="AK48" s="39" t="n">
        <f aca="false">IF(OR(AK4&lt;=74,AK4=0),0,IF(AJ22&lt;=$F$95,$F$97,IF(AJ22&lt;=$H$95+$J$95*COUNTIF(AK3:AK5,"&lt;&gt;0"),$H$97,IF(AJ22&lt;=$L$95+$N95*COUNTIF(AK3:AK5,"&lt;&gt;0"),$L$97,$J$81))))*IF(AK4=75,$D$59/12,1)</f>
        <v>0</v>
      </c>
      <c r="AL48" s="39" t="n">
        <f aca="false">IF(OR(AL4&lt;=74,AL4=0),0,IF(AK22&lt;=$F$95,$F$97,IF(AK22&lt;=$H$95+$J$95*COUNTIF(AL3:AL5,"&lt;&gt;0"),$H$97,IF(AK22&lt;=$L$95+$N95*COUNTIF(AL3:AL5,"&lt;&gt;0"),$L$97,$J$81))))*IF(AL4=75,$D$59/12,1)</f>
        <v>0</v>
      </c>
      <c r="AM48" s="39" t="n">
        <f aca="false">IF(OR(AM4&lt;=74,AM4=0),0,IF(AL22&lt;=$F$95,$F$97,IF(AL22&lt;=$H$95+$J$95*COUNTIF(AM3:AM5,"&lt;&gt;0"),$H$97,IF(AL22&lt;=$L$95+$N95*COUNTIF(AM3:AM5,"&lt;&gt;0"),$L$97,$J$81))))*IF(AM4=75,$D$59/12,1)</f>
        <v>0</v>
      </c>
      <c r="AN48" s="39" t="n">
        <f aca="false">IF(OR(AN4&lt;=74,AN4=0),0,IF(AM22&lt;=$F$95,$F$97,IF(AM22&lt;=$H$95+$J$95*COUNTIF(AN3:AN5,"&lt;&gt;0"),$H$97,IF(AM22&lt;=$L$95+$N95*COUNTIF(AN3:AN5,"&lt;&gt;0"),$L$97,$J$81))))*IF(AN4=75,$D$59/12,1)</f>
        <v>0</v>
      </c>
      <c r="AO48" s="39" t="n">
        <f aca="false">IF(OR(AO4&lt;=74,AO4=0),0,IF(AN22&lt;=$F$95,$F$97,IF(AN22&lt;=$H$95+$J$95*COUNTIF(AO3:AO5,"&lt;&gt;0"),$H$97,IF(AN22&lt;=$L$95+$N95*COUNTIF(AO3:AO5,"&lt;&gt;0"),$L$97,$J$81))))*IF(AO4=75,$D$59/12,1)</f>
        <v>0</v>
      </c>
      <c r="AP48" s="39" t="n">
        <f aca="false">IF(OR(AP4&lt;=74,AP4=0),0,IF(AO22&lt;=$F$95,$F$97,IF(AO22&lt;=$H$95+$J$95*COUNTIF(AP3:AP5,"&lt;&gt;0"),$H$97,IF(AO22&lt;=$L$95+$N95*COUNTIF(AP3:AP5,"&lt;&gt;0"),$L$97,$J$81))))*IF(AP4=75,$D$59/12,1)</f>
        <v>0</v>
      </c>
      <c r="AQ48" s="39" t="n">
        <f aca="false">IF(OR(AQ4&lt;=74,AQ4=0),0,IF(AP22&lt;=$F$95,$F$97,IF(AP22&lt;=$H$95+$J$95*COUNTIF(AQ3:AQ5,"&lt;&gt;0"),$H$97,IF(AP22&lt;=$L$95+$N95*COUNTIF(AQ3:AQ5,"&lt;&gt;0"),$L$97,$J$81))))*IF(AQ4=75,$D$59/12,1)</f>
        <v>0</v>
      </c>
      <c r="AR48" s="39" t="n">
        <f aca="false">IF(OR(AR4&lt;=74,AR4=0),0,IF(AQ22&lt;=$F$95,$F$97,IF(AQ22&lt;=$H$95+$J$95*COUNTIF(AR3:AR5,"&lt;&gt;0"),$H$97,IF(AQ22&lt;=$L$95+$N95*COUNTIF(AR3:AR5,"&lt;&gt;0"),$L$97,$J$81))))*IF(AR4=75,$D$59/12,1)</f>
        <v>0</v>
      </c>
      <c r="AS48" s="39" t="n">
        <f aca="false">IF(OR(AS4&lt;=74,AS4=0),0,IF(AR22&lt;=$F$95,$F$97,IF(AR22&lt;=$H$95+$J$95*COUNTIF(AS3:AS5,"&lt;&gt;0"),$H$97,IF(AR22&lt;=$L$95+$N95*COUNTIF(AS3:AS5,"&lt;&gt;0"),$L$97,$J$81))))*IF(AS4=75,$D$59/12,1)</f>
        <v>0</v>
      </c>
    </row>
    <row r="49" s="179" customFormat="true" ht="17" hidden="false" customHeight="true" outlineLevel="0" collapsed="false">
      <c r="A49" s="177" t="s">
        <v>249</v>
      </c>
      <c r="B49" s="177"/>
      <c r="C49" s="178" t="n">
        <f aca="false">IF(SUM(C45:C48)&gt;$F$82,$F$82,SUM(C45:C48))</f>
        <v>0</v>
      </c>
      <c r="D49" s="178" t="n">
        <f aca="false">IF(SUM(D45:D48)&gt;$F$82,$F$82,SUM(D45:D48))</f>
        <v>0</v>
      </c>
      <c r="E49" s="178" t="n">
        <f aca="false">IF(SUM(E45:E48)&gt;$F$82,$F$82,SUM(E45:E48))</f>
        <v>0</v>
      </c>
      <c r="F49" s="178" t="n">
        <f aca="false">IF(SUM(F45:F48)&gt;$F$82,$F$82,SUM(F45:F48))</f>
        <v>0</v>
      </c>
      <c r="G49" s="178" t="n">
        <f aca="false">IF(SUM(G45:G48)&gt;$F$82,$F$82,SUM(G45:G48))</f>
        <v>0</v>
      </c>
      <c r="H49" s="178" t="n">
        <f aca="false">IF(SUM(H45:H48)&gt;$F$82,$F$82,SUM(H45:H48))</f>
        <v>0</v>
      </c>
      <c r="I49" s="178" t="n">
        <f aca="false">IF(SUM(I45:I48)&gt;$F$82,$F$82,SUM(I45:I48))</f>
        <v>0</v>
      </c>
      <c r="J49" s="178" t="n">
        <f aca="false">IF(SUM(J45:J48)&gt;$F$82,$F$82,SUM(J45:J48))</f>
        <v>0</v>
      </c>
      <c r="K49" s="178" t="n">
        <f aca="false">IF(SUM(K45:K48)&gt;$F$82,$F$82,SUM(K45:K48))</f>
        <v>0</v>
      </c>
      <c r="L49" s="178" t="n">
        <f aca="false">IF(SUM(L45:L48)&gt;$F$82,$F$82,SUM(L45:L48))</f>
        <v>0</v>
      </c>
      <c r="M49" s="178" t="n">
        <f aca="false">IF(SUM(M45:M48)&gt;$F$82,$F$82,SUM(M45:M48))</f>
        <v>0</v>
      </c>
      <c r="N49" s="178" t="n">
        <f aca="false">IF(SUM(N45:N48)&gt;$F$82,$F$82,SUM(N45:N48))</f>
        <v>0</v>
      </c>
      <c r="O49" s="178" t="n">
        <f aca="false">IF(SUM(O45:O48)&gt;$F$82,$F$82,SUM(O45:O48))</f>
        <v>0</v>
      </c>
      <c r="P49" s="178" t="n">
        <f aca="false">IF(SUM(P45:P48)&gt;$F$82,$F$82,SUM(P45:P48))</f>
        <v>0</v>
      </c>
      <c r="Q49" s="178" t="n">
        <f aca="false">IF(SUM(Q45:Q48)&gt;$F$82,$F$82,SUM(Q45:Q48))</f>
        <v>0</v>
      </c>
      <c r="R49" s="178" t="n">
        <f aca="false">IF(SUM(R45:R48)&gt;$F$82,$F$82,SUM(R45:R48))</f>
        <v>0</v>
      </c>
      <c r="S49" s="178" t="n">
        <f aca="false">IF(SUM(S45:S48)&gt;$F$82,$F$82,SUM(S45:S48))</f>
        <v>0</v>
      </c>
      <c r="T49" s="178" t="n">
        <f aca="false">IF(SUM(T45:T48)&gt;$F$82,$F$82,SUM(T45:T48))</f>
        <v>0</v>
      </c>
      <c r="U49" s="178" t="n">
        <f aca="false">IF(SUM(U45:U48)&gt;$F$82,$F$82,SUM(U45:U48))</f>
        <v>0</v>
      </c>
      <c r="V49" s="178" t="n">
        <f aca="false">IF(SUM(V45:V48)&gt;$F$82,$F$82,SUM(V45:V48))</f>
        <v>0</v>
      </c>
      <c r="W49" s="178" t="n">
        <f aca="false">IF(SUM(W45:W48)&gt;$F$82,$F$82,SUM(W45:W48))</f>
        <v>0</v>
      </c>
      <c r="X49" s="178" t="n">
        <f aca="false">IF(SUM(X45:X48)&gt;$F$82,$F$82,SUM(X45:X48))</f>
        <v>0</v>
      </c>
      <c r="Y49" s="178" t="n">
        <f aca="false">IF(SUM(Y45:Y48)&gt;$F$82,$F$82,SUM(Y45:Y48))</f>
        <v>0</v>
      </c>
      <c r="Z49" s="178" t="n">
        <f aca="false">IF(SUM(Z45:Z48)&gt;$F$82,$F$82,SUM(Z45:Z48))</f>
        <v>0</v>
      </c>
      <c r="AA49" s="178" t="n">
        <f aca="false">IF(SUM(AA45:AA48)&gt;$F$82,$F$82,SUM(AA45:AA48))</f>
        <v>0</v>
      </c>
      <c r="AB49" s="178" t="n">
        <f aca="false">IF(SUM(AB45:AB48)&gt;$F$82,$F$82,SUM(AB45:AB48))</f>
        <v>0</v>
      </c>
      <c r="AC49" s="178" t="n">
        <f aca="false">IF(SUM(AC45:AC48)&gt;$F$82,$F$82,SUM(AC45:AC48))</f>
        <v>0</v>
      </c>
      <c r="AD49" s="178" t="n">
        <f aca="false">IF(SUM(AD45:AD48)&gt;$F$82,$F$82,SUM(AD45:AD48))</f>
        <v>0</v>
      </c>
      <c r="AE49" s="178" t="n">
        <f aca="false">IF(SUM(AE45:AE48)&gt;$F$82,$F$82,SUM(AE45:AE48))</f>
        <v>0</v>
      </c>
      <c r="AF49" s="178" t="n">
        <f aca="false">IF(SUM(AF45:AF48)&gt;$F$82,$F$82,SUM(AF45:AF48))</f>
        <v>0</v>
      </c>
      <c r="AG49" s="178" t="n">
        <f aca="false">IF(SUM(AG45:AG48)&gt;$F$82,$F$82,SUM(AG45:AG48))</f>
        <v>0</v>
      </c>
      <c r="AH49" s="178" t="n">
        <f aca="false">IF(SUM(AH45:AH48)&gt;$F$82,$F$82,SUM(AH45:AH48))</f>
        <v>0</v>
      </c>
      <c r="AI49" s="178" t="n">
        <f aca="false">IF(SUM(AI45:AI48)&gt;$F$82,$F$82,SUM(AI45:AI48))</f>
        <v>0</v>
      </c>
      <c r="AJ49" s="178" t="n">
        <f aca="false">IF(SUM(AJ45:AJ48)&gt;$F$82,$F$82,SUM(AJ45:AJ48))</f>
        <v>0</v>
      </c>
      <c r="AK49" s="178" t="n">
        <f aca="false">IF(SUM(AK45:AK48)&gt;$F$82,$F$82,SUM(AK45:AK48))</f>
        <v>0</v>
      </c>
      <c r="AL49" s="178" t="n">
        <f aca="false">IF(SUM(AL45:AL48)&gt;$F$82,$F$82,SUM(AL45:AL48))</f>
        <v>0</v>
      </c>
      <c r="AM49" s="178" t="n">
        <f aca="false">IF(SUM(AM45:AM48)&gt;$F$82,$F$82,SUM(AM45:AM48))</f>
        <v>0</v>
      </c>
      <c r="AN49" s="178" t="n">
        <f aca="false">IF(SUM(AN45:AN48)&gt;$F$82,$F$82,SUM(AN45:AN48))</f>
        <v>0</v>
      </c>
      <c r="AO49" s="178" t="n">
        <f aca="false">IF(SUM(AO45:AO48)&gt;$F$82,$F$82,SUM(AO45:AO48))</f>
        <v>0</v>
      </c>
      <c r="AP49" s="178" t="n">
        <f aca="false">IF(SUM(AP45:AP48)&gt;$F$82,$F$82,SUM(AP45:AP48))</f>
        <v>0</v>
      </c>
      <c r="AQ49" s="178" t="n">
        <f aca="false">IF(SUM(AQ45:AQ48)&gt;$F$82,$F$82,SUM(AQ45:AQ48))</f>
        <v>0</v>
      </c>
      <c r="AR49" s="178" t="n">
        <f aca="false">IF(SUM(AR45:AR48)&gt;$F$82,$F$82,SUM(AR45:AR48))</f>
        <v>0</v>
      </c>
      <c r="AS49" s="178" t="n">
        <f aca="false">IF(SUM(AS45:AS48)&gt;$F$82,$F$82,SUM(AS45:AS48))</f>
        <v>0</v>
      </c>
    </row>
    <row r="50" s="121" customFormat="true" ht="17" hidden="false" customHeight="false" outlineLevel="0" collapsed="false">
      <c r="A50" s="128" t="s">
        <v>161</v>
      </c>
      <c r="B50" s="128"/>
      <c r="C50" s="120" t="str">
        <f aca="false">IF((C41+C44+C49)=0,"",C41+C44+C49)</f>
        <v/>
      </c>
      <c r="D50" s="120" t="str">
        <f aca="false">IF((D41+D44+D49)=0,"",D41+D44+D49)</f>
        <v/>
      </c>
      <c r="E50" s="120" t="str">
        <f aca="false">IF((E41+E44+E49)=0,"",E41+E44+E49)</f>
        <v/>
      </c>
      <c r="F50" s="120" t="str">
        <f aca="false">IF((F41+F44+F49)=0,"",F41+F44+F49)</f>
        <v/>
      </c>
      <c r="G50" s="120" t="str">
        <f aca="false">IF((G41+G44+G49)=0,"",G41+G44+G49)</f>
        <v/>
      </c>
      <c r="H50" s="120" t="str">
        <f aca="false">IF((H41+H44+H49)=0,"",H41+H44+H49)</f>
        <v/>
      </c>
      <c r="I50" s="120" t="str">
        <f aca="false">IF((I41+I44+I49)=0,"",I41+I44+I49)</f>
        <v/>
      </c>
      <c r="J50" s="120" t="str">
        <f aca="false">IF((J41+J44+J49)=0,"",J41+J44+J49)</f>
        <v/>
      </c>
      <c r="K50" s="120" t="str">
        <f aca="false">IF((K41+K44+K49)=0,"",K41+K44+K49)</f>
        <v/>
      </c>
      <c r="L50" s="120" t="str">
        <f aca="false">IF((L41+L44+L49)=0,"",L41+L44+L49)</f>
        <v/>
      </c>
      <c r="M50" s="120" t="str">
        <f aca="false">IF((M41+M44+M49)=0,"",M41+M44+M49)</f>
        <v/>
      </c>
      <c r="N50" s="120" t="str">
        <f aca="false">IF((N41+N44+N49)=0,"",N41+N44+N49)</f>
        <v/>
      </c>
      <c r="O50" s="120" t="str">
        <f aca="false">IF((O41+O44+O49)=0,"",O41+O44+O49)</f>
        <v/>
      </c>
      <c r="P50" s="120" t="str">
        <f aca="false">IF((P41+P44+P49)=0,"",P41+P44+P49)</f>
        <v/>
      </c>
      <c r="Q50" s="120" t="str">
        <f aca="false">IF((Q41+Q44+Q49)=0,"",Q41+Q44+Q49)</f>
        <v/>
      </c>
      <c r="R50" s="120" t="str">
        <f aca="false">IF((R41+R44+R49)=0,"",R41+R44+R49)</f>
        <v/>
      </c>
      <c r="S50" s="120" t="str">
        <f aca="false">IF((S41+S44+S49)=0,"",S41+S44+S49)</f>
        <v/>
      </c>
      <c r="T50" s="120" t="str">
        <f aca="false">IF((T41+T44+T49)=0,"",T41+T44+T49)</f>
        <v/>
      </c>
      <c r="U50" s="120" t="str">
        <f aca="false">IF((U41+U44+U49)=0,"",U41+U44+U49)</f>
        <v/>
      </c>
      <c r="V50" s="120" t="str">
        <f aca="false">IF((V41+V44+V49)=0,"",V41+V44+V49)</f>
        <v/>
      </c>
      <c r="W50" s="120" t="str">
        <f aca="false">IF((W41+W44+W49)=0,"",W41+W44+W49)</f>
        <v/>
      </c>
      <c r="X50" s="120" t="str">
        <f aca="false">IF((X41+X44+X49)=0,"",X41+X44+X49)</f>
        <v/>
      </c>
      <c r="Y50" s="120" t="str">
        <f aca="false">IF((Y41+Y44+Y49)=0,"",Y41+Y44+Y49)</f>
        <v/>
      </c>
      <c r="Z50" s="120" t="str">
        <f aca="false">IF((Z41+Z44+Z49)=0,"",Z41+Z44+Z49)</f>
        <v/>
      </c>
      <c r="AA50" s="120" t="str">
        <f aca="false">IF((AA41+AA44+AA49)=0,"",AA41+AA44+AA49)</f>
        <v/>
      </c>
      <c r="AB50" s="120" t="str">
        <f aca="false">IF((AB41+AB44+AB49)=0,"",AB41+AB44+AB49)</f>
        <v/>
      </c>
      <c r="AC50" s="120" t="str">
        <f aca="false">IF((AC41+AC44+AC49)=0,"",AC41+AC44+AC49)</f>
        <v/>
      </c>
      <c r="AD50" s="120" t="str">
        <f aca="false">IF((AD41+AD44+AD49)=0,"",AD41+AD44+AD49)</f>
        <v/>
      </c>
      <c r="AE50" s="120" t="str">
        <f aca="false">IF((AE41+AE44+AE49)=0,"",AE41+AE44+AE49)</f>
        <v/>
      </c>
      <c r="AF50" s="120" t="str">
        <f aca="false">IF((AF41+AF44+AF49)=0,"",AF41+AF44+AF49)</f>
        <v/>
      </c>
      <c r="AG50" s="120" t="str">
        <f aca="false">IF((AG41+AG44+AG49)=0,"",AG41+AG44+AG49)</f>
        <v/>
      </c>
      <c r="AH50" s="120" t="str">
        <f aca="false">IF((AH41+AH44+AH49)=0,"",AH41+AH44+AH49)</f>
        <v/>
      </c>
      <c r="AI50" s="120" t="str">
        <f aca="false">IF((AI41+AI44+AI49)=0,"",AI41+AI44+AI49)</f>
        <v/>
      </c>
      <c r="AJ50" s="120" t="str">
        <f aca="false">IF((AJ41+AJ44+AJ49)=0,"",AJ41+AJ44+AJ49)</f>
        <v/>
      </c>
      <c r="AK50" s="120" t="str">
        <f aca="false">IF((AK41+AK44+AK49)=0,"",AK41+AK44+AK49)</f>
        <v/>
      </c>
      <c r="AL50" s="120" t="str">
        <f aca="false">IF((AL41+AL44+AL49)=0,"",AL41+AL44+AL49)</f>
        <v/>
      </c>
      <c r="AM50" s="120" t="str">
        <f aca="false">IF((AM41+AM44+AM49)=0,"",AM41+AM44+AM49)</f>
        <v/>
      </c>
      <c r="AN50" s="120" t="str">
        <f aca="false">IF((AN41+AN44+AN49)=0,"",AN41+AN44+AN49)</f>
        <v/>
      </c>
      <c r="AO50" s="120" t="str">
        <f aca="false">IF((AO41+AO44+AO49)=0,"",AO41+AO44+AO49)</f>
        <v/>
      </c>
      <c r="AP50" s="120" t="str">
        <f aca="false">IF((AP41+AP44+AP49)=0,"",AP41+AP44+AP49)</f>
        <v/>
      </c>
      <c r="AQ50" s="120" t="str">
        <f aca="false">IF((AQ41+AQ44+AQ49)=0,"",AQ41+AQ44+AQ49)</f>
        <v/>
      </c>
      <c r="AR50" s="120" t="str">
        <f aca="false">IF((AR41+AR44+AR49)=0,"",AR41+AR44+AR49)</f>
        <v/>
      </c>
      <c r="AS50" s="120" t="str">
        <f aca="false">IF((AS41+AS44+AS49)=0,"",AS41+AS44+AS49)</f>
        <v/>
      </c>
    </row>
    <row r="51" customFormat="false" ht="17" hidden="false" customHeight="false" outlineLevel="0" collapsed="false">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customFormat="false" ht="17" hidden="false" customHeight="false" outlineLevel="0" collapsed="false">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customFormat="false" ht="17" hidden="false" customHeight="false" outlineLevel="0" collapsed="false">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customFormat="false" ht="17" hidden="false" customHeight="false" outlineLevel="0" collapsed="false">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customFormat="false" ht="17" hidden="false" customHeight="true" outlineLevel="0" collapsed="false">
      <c r="A55" s="129" t="s">
        <v>250</v>
      </c>
      <c r="B55" s="129"/>
      <c r="C55" s="130"/>
      <c r="D55" s="180"/>
      <c r="E55" s="180"/>
      <c r="F55" s="180"/>
      <c r="G55" s="180"/>
      <c r="H55" s="180"/>
      <c r="I55" s="180"/>
      <c r="J55" s="180"/>
      <c r="K55" s="180"/>
      <c r="L55" s="73" t="s">
        <v>251</v>
      </c>
      <c r="M55" s="73"/>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customFormat="false" ht="17" hidden="false" customHeight="true" outlineLevel="0" collapsed="false">
      <c r="A56" s="129"/>
      <c r="B56" s="129"/>
      <c r="C56" s="133"/>
      <c r="D56" s="181"/>
      <c r="E56" s="181"/>
      <c r="F56" s="181"/>
      <c r="G56" s="181"/>
      <c r="H56" s="181"/>
      <c r="I56" s="181"/>
      <c r="J56" s="181"/>
      <c r="K56" s="181"/>
      <c r="L56" s="23"/>
      <c r="M56" s="182" t="n">
        <v>430000</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customFormat="false" ht="17" hidden="false" customHeight="true" outlineLevel="0" collapsed="false">
      <c r="A57" s="71"/>
      <c r="B57" s="71"/>
      <c r="C57" s="7"/>
      <c r="D57" s="30"/>
      <c r="E57" s="30"/>
      <c r="F57" s="77"/>
      <c r="G57" s="77"/>
      <c r="H57" s="30"/>
      <c r="I57" s="183"/>
      <c r="J57" s="30"/>
      <c r="K57" s="15"/>
      <c r="L57" s="15"/>
      <c r="M57" s="18"/>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customFormat="false" ht="17" hidden="false" customHeight="true" outlineLevel="0" collapsed="false">
      <c r="A58" s="184" t="s">
        <v>252</v>
      </c>
      <c r="B58" s="184"/>
      <c r="C58" s="185" t="s">
        <v>28</v>
      </c>
      <c r="D58" s="186" t="n">
        <f aca="false">DATEDIF(基本!$C$3,基本!$D$1+1,"M")+1-DATEDIF(基本!$C$3,基本!$D$1+1,"Y")*12</f>
        <v>1</v>
      </c>
      <c r="E58" s="186"/>
      <c r="F58" s="187" t="s">
        <v>253</v>
      </c>
      <c r="G58" s="187"/>
      <c r="H58" s="187"/>
      <c r="I58" s="187"/>
      <c r="J58" s="187"/>
      <c r="K58" s="187"/>
      <c r="L58" s="187"/>
      <c r="M58" s="18"/>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customFormat="false" ht="17" hidden="false" customHeight="false" outlineLevel="0" collapsed="false">
      <c r="A59" s="184"/>
      <c r="B59" s="184"/>
      <c r="C59" s="188" t="s">
        <v>30</v>
      </c>
      <c r="D59" s="186" t="n">
        <f aca="false">DATEDIF(基本!$C$4,基本!$D$1+1,"M")+1-DATEDIF(基本!$C$4,基本!$D$1+1,"Y")*12</f>
        <v>1</v>
      </c>
      <c r="E59" s="189"/>
      <c r="F59" s="187"/>
      <c r="G59" s="187"/>
      <c r="H59" s="187"/>
      <c r="I59" s="187"/>
      <c r="J59" s="187"/>
      <c r="K59" s="187"/>
      <c r="L59" s="187"/>
      <c r="M59" s="15"/>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customFormat="false" ht="17" hidden="false" customHeight="false" outlineLevel="0" collapsed="false">
      <c r="A60" s="184"/>
      <c r="B60" s="184"/>
      <c r="C60" s="188"/>
      <c r="D60" s="186"/>
      <c r="E60" s="190"/>
      <c r="F60" s="187"/>
      <c r="G60" s="187"/>
      <c r="H60" s="187"/>
      <c r="I60" s="187"/>
      <c r="J60" s="187"/>
      <c r="K60" s="187"/>
      <c r="L60" s="18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customFormat="false" ht="17" hidden="false" customHeight="false" outlineLevel="0" collapsed="false">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customFormat="false" ht="17" hidden="false" customHeight="true" outlineLevel="0" collapsed="false">
      <c r="A62" s="129" t="s">
        <v>231</v>
      </c>
      <c r="B62" s="129"/>
      <c r="C62" s="133" t="s">
        <v>254</v>
      </c>
      <c r="D62" s="23"/>
      <c r="E62" s="23"/>
      <c r="F62" s="74" t="s">
        <v>255</v>
      </c>
      <c r="G62" s="74"/>
      <c r="H62" s="74" t="s">
        <v>256</v>
      </c>
      <c r="I62" s="74"/>
      <c r="J62" s="74"/>
      <c r="K62" s="74" t="s">
        <v>257</v>
      </c>
      <c r="L62" s="74"/>
      <c r="M62" s="30"/>
      <c r="N62" s="30"/>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customFormat="false" ht="17" hidden="false" customHeight="false" outlineLevel="0" collapsed="false">
      <c r="A63" s="129"/>
      <c r="B63" s="129"/>
      <c r="C63" s="133"/>
      <c r="D63" s="74" t="s">
        <v>258</v>
      </c>
      <c r="E63" s="74"/>
      <c r="F63" s="74" t="s">
        <v>177</v>
      </c>
      <c r="G63" s="191" t="n">
        <v>0.08</v>
      </c>
      <c r="H63" s="74" t="s">
        <v>178</v>
      </c>
      <c r="I63" s="23" t="n">
        <v>29100</v>
      </c>
      <c r="J63" s="74" t="s">
        <v>259</v>
      </c>
      <c r="K63" s="74" t="s">
        <v>178</v>
      </c>
      <c r="L63" s="23" t="n">
        <v>21600</v>
      </c>
      <c r="M63" s="15"/>
      <c r="N63" s="15"/>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customFormat="false" ht="17" hidden="false" customHeight="false" outlineLevel="0" collapsed="false">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customFormat="false" ht="17" hidden="false" customHeight="true" outlineLevel="0" collapsed="false">
      <c r="A65" s="129" t="s">
        <v>238</v>
      </c>
      <c r="B65" s="129"/>
      <c r="C65" s="129" t="s">
        <v>254</v>
      </c>
      <c r="D65" s="23"/>
      <c r="E65" s="23"/>
      <c r="F65" s="74" t="s">
        <v>255</v>
      </c>
      <c r="G65" s="74"/>
      <c r="H65" s="74" t="s">
        <v>256</v>
      </c>
      <c r="I65" s="74"/>
      <c r="J65" s="74"/>
      <c r="K65" s="74" t="s">
        <v>257</v>
      </c>
      <c r="L65" s="74"/>
      <c r="M65" s="30"/>
      <c r="N65" s="30"/>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customFormat="false" ht="17" hidden="false" customHeight="false" outlineLevel="0" collapsed="false">
      <c r="A66" s="129"/>
      <c r="B66" s="129"/>
      <c r="C66" s="129"/>
      <c r="D66" s="74" t="s">
        <v>258</v>
      </c>
      <c r="E66" s="74"/>
      <c r="F66" s="74" t="s">
        <v>177</v>
      </c>
      <c r="G66" s="191" t="n">
        <v>0.029</v>
      </c>
      <c r="H66" s="74" t="s">
        <v>178</v>
      </c>
      <c r="I66" s="23" t="n">
        <v>10500</v>
      </c>
      <c r="J66" s="74" t="s">
        <v>259</v>
      </c>
      <c r="K66" s="74" t="s">
        <v>178</v>
      </c>
      <c r="L66" s="23" t="n">
        <v>7600</v>
      </c>
      <c r="M66" s="15"/>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customFormat="false" ht="17" hidden="false" customHeight="false" outlineLevel="0" collapsed="false">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customFormat="false" ht="17" hidden="false" customHeight="true" outlineLevel="0" collapsed="false">
      <c r="A68" s="129" t="s">
        <v>239</v>
      </c>
      <c r="B68" s="129"/>
      <c r="C68" s="129" t="s">
        <v>260</v>
      </c>
      <c r="D68" s="23"/>
      <c r="E68" s="23"/>
      <c r="F68" s="74" t="s">
        <v>255</v>
      </c>
      <c r="G68" s="74"/>
      <c r="H68" s="74" t="s">
        <v>256</v>
      </c>
      <c r="I68" s="74"/>
      <c r="J68" s="74"/>
      <c r="K68" s="74" t="s">
        <v>257</v>
      </c>
      <c r="L68" s="74"/>
      <c r="M68" s="30"/>
      <c r="N68" s="30"/>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customFormat="false" ht="17" hidden="false" customHeight="true" outlineLevel="0" collapsed="false">
      <c r="A69" s="129"/>
      <c r="B69" s="129"/>
      <c r="C69" s="129"/>
      <c r="D69" s="74" t="s">
        <v>258</v>
      </c>
      <c r="E69" s="74"/>
      <c r="F69" s="74" t="s">
        <v>177</v>
      </c>
      <c r="G69" s="191" t="n">
        <v>0.029</v>
      </c>
      <c r="H69" s="74" t="s">
        <v>178</v>
      </c>
      <c r="I69" s="23" t="n">
        <v>12500</v>
      </c>
      <c r="J69" s="74" t="s">
        <v>259</v>
      </c>
      <c r="K69" s="74" t="s">
        <v>178</v>
      </c>
      <c r="L69" s="23" t="n">
        <v>6000</v>
      </c>
      <c r="M69" s="15"/>
      <c r="N69" s="15"/>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customFormat="false" ht="17" hidden="false" customHeight="false" outlineLevel="0" collapsed="false">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customFormat="false" ht="17" hidden="false" customHeight="false" outlineLevel="0" collapsed="false">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customFormat="false" ht="17" hidden="false" customHeight="true" outlineLevel="0" collapsed="false">
      <c r="A72" s="129" t="s">
        <v>242</v>
      </c>
      <c r="B72" s="129"/>
      <c r="C72" s="129" t="s">
        <v>261</v>
      </c>
      <c r="D72" s="192" t="s">
        <v>262</v>
      </c>
      <c r="E72" s="192"/>
      <c r="F72" s="192" t="s">
        <v>263</v>
      </c>
      <c r="G72" s="192"/>
      <c r="H72" s="192" t="s">
        <v>264</v>
      </c>
      <c r="I72" s="192"/>
      <c r="J72" s="193" t="s">
        <v>265</v>
      </c>
      <c r="K72" s="193"/>
      <c r="L72" s="192" t="s">
        <v>266</v>
      </c>
      <c r="M72" s="192"/>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customFormat="false" ht="32.8" hidden="false" customHeight="true" outlineLevel="0" collapsed="false">
      <c r="A73" s="129"/>
      <c r="B73" s="129"/>
      <c r="C73" s="129"/>
      <c r="D73" s="192"/>
      <c r="E73" s="192"/>
      <c r="F73" s="192"/>
      <c r="G73" s="192"/>
      <c r="H73" s="192"/>
      <c r="I73" s="192"/>
      <c r="J73" s="193"/>
      <c r="K73" s="193"/>
      <c r="L73" s="192"/>
      <c r="M73" s="192"/>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customFormat="false" ht="17" hidden="false" customHeight="false" outlineLevel="0" collapsed="false">
      <c r="A74" s="129"/>
      <c r="B74" s="129"/>
      <c r="C74" s="129"/>
      <c r="D74" s="23" t="n">
        <v>800000</v>
      </c>
      <c r="E74" s="23" t="n">
        <v>21690</v>
      </c>
      <c r="F74" s="23" t="n">
        <v>1200000</v>
      </c>
      <c r="G74" s="23" t="n">
        <v>36800</v>
      </c>
      <c r="H74" s="23"/>
      <c r="I74" s="23" t="n">
        <v>53060</v>
      </c>
      <c r="J74" s="23" t="n">
        <v>800000</v>
      </c>
      <c r="K74" s="23" t="n">
        <v>67780</v>
      </c>
      <c r="L74" s="23"/>
      <c r="M74" s="23" t="n">
        <v>77470</v>
      </c>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row r="75" customFormat="false" ht="17" hidden="false" customHeight="true" outlineLevel="0" collapsed="false">
      <c r="A75" s="129"/>
      <c r="B75" s="129"/>
      <c r="C75" s="129" t="s">
        <v>267</v>
      </c>
      <c r="D75" s="192" t="s">
        <v>268</v>
      </c>
      <c r="E75" s="192"/>
      <c r="F75" s="192" t="s">
        <v>269</v>
      </c>
      <c r="G75" s="192"/>
      <c r="H75" s="192" t="s">
        <v>270</v>
      </c>
      <c r="I75" s="192"/>
      <c r="J75" s="192" t="s">
        <v>271</v>
      </c>
      <c r="K75" s="192"/>
      <c r="L75" s="192" t="s">
        <v>272</v>
      </c>
      <c r="M75" s="192"/>
      <c r="N75" s="192" t="s">
        <v>273</v>
      </c>
      <c r="O75" s="192"/>
      <c r="P75" s="192" t="s">
        <v>274</v>
      </c>
      <c r="Q75" s="192"/>
      <c r="R75" s="192" t="s">
        <v>275</v>
      </c>
      <c r="S75" s="192"/>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customFormat="false" ht="32.8" hidden="false" customHeight="true" outlineLevel="0" collapsed="false">
      <c r="A76" s="129"/>
      <c r="B76" s="129"/>
      <c r="C76" s="129"/>
      <c r="D76" s="192"/>
      <c r="E76" s="192"/>
      <c r="F76" s="192"/>
      <c r="G76" s="192"/>
      <c r="H76" s="192"/>
      <c r="I76" s="192"/>
      <c r="J76" s="192"/>
      <c r="K76" s="192"/>
      <c r="L76" s="192"/>
      <c r="M76" s="192"/>
      <c r="N76" s="192"/>
      <c r="O76" s="192"/>
      <c r="P76" s="192"/>
      <c r="Q76" s="192"/>
      <c r="R76" s="192"/>
      <c r="S76" s="192"/>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row r="77" customFormat="false" ht="17" hidden="false" customHeight="false" outlineLevel="0" collapsed="false">
      <c r="A77" s="129"/>
      <c r="B77" s="129"/>
      <c r="C77" s="129"/>
      <c r="D77" s="23" t="n">
        <v>1119999</v>
      </c>
      <c r="E77" s="23" t="n">
        <v>92960</v>
      </c>
      <c r="F77" s="23" t="n">
        <v>1999999</v>
      </c>
      <c r="G77" s="23" t="n">
        <v>100710</v>
      </c>
      <c r="H77" s="23" t="n">
        <v>2499999</v>
      </c>
      <c r="I77" s="23" t="n">
        <v>116200</v>
      </c>
      <c r="J77" s="23" t="n">
        <v>2999999</v>
      </c>
      <c r="K77" s="23" t="n">
        <v>131690</v>
      </c>
      <c r="L77" s="23" t="n">
        <v>4999999</v>
      </c>
      <c r="M77" s="23" t="n">
        <v>139440</v>
      </c>
      <c r="N77" s="23" t="n">
        <v>7499999</v>
      </c>
      <c r="O77" s="23" t="n">
        <v>147190</v>
      </c>
      <c r="P77" s="23" t="n">
        <v>9999999</v>
      </c>
      <c r="Q77" s="23" t="n">
        <v>162680</v>
      </c>
      <c r="R77" s="23"/>
      <c r="S77" s="23" t="n">
        <v>178180</v>
      </c>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customFormat="false" ht="17" hidden="false" customHeight="false" outlineLevel="0" collapsed="false">
      <c r="A78" s="194"/>
      <c r="B78" s="6"/>
      <c r="C78" s="6" t="s">
        <v>276</v>
      </c>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customFormat="false" ht="17" hidden="false" customHeight="false" outlineLevel="0" collapsed="false">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customFormat="false" ht="17" hidden="false" customHeight="true" outlineLevel="0" collapsed="false">
      <c r="A80" s="129" t="s">
        <v>249</v>
      </c>
      <c r="B80" s="129"/>
      <c r="C80" s="129" t="s">
        <v>277</v>
      </c>
      <c r="D80" s="23"/>
      <c r="E80" s="23"/>
      <c r="F80" s="74" t="s">
        <v>255</v>
      </c>
      <c r="G80" s="74"/>
      <c r="H80" s="74" t="s">
        <v>278</v>
      </c>
      <c r="I80" s="74"/>
      <c r="J80" s="74"/>
      <c r="K80" s="138"/>
      <c r="L80" s="30"/>
      <c r="M80" s="30"/>
      <c r="N80" s="30"/>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row>
    <row r="81" customFormat="false" ht="17" hidden="false" customHeight="true" outlineLevel="0" collapsed="false">
      <c r="A81" s="129"/>
      <c r="B81" s="129"/>
      <c r="C81" s="129"/>
      <c r="D81" s="74" t="s">
        <v>258</v>
      </c>
      <c r="E81" s="74"/>
      <c r="F81" s="74" t="s">
        <v>177</v>
      </c>
      <c r="G81" s="191" t="n">
        <v>0.0982</v>
      </c>
      <c r="H81" s="74" t="s">
        <v>178</v>
      </c>
      <c r="I81" s="23" t="n">
        <v>48903</v>
      </c>
      <c r="J81" s="23"/>
      <c r="K81" s="195"/>
      <c r="L81" s="30"/>
      <c r="M81" s="15"/>
      <c r="N81" s="15"/>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customFormat="false" ht="17" hidden="false" customHeight="false" outlineLevel="0" collapsed="false">
      <c r="A82" s="129"/>
      <c r="B82" s="129"/>
      <c r="C82" s="129"/>
      <c r="D82" s="133" t="s">
        <v>279</v>
      </c>
      <c r="E82" s="133"/>
      <c r="F82" s="133" t="n">
        <v>640000</v>
      </c>
      <c r="G82" s="133"/>
      <c r="H82" s="133"/>
      <c r="I82" s="133"/>
      <c r="J82" s="133"/>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row>
    <row r="83" customFormat="false" ht="17" hidden="false" customHeight="false" outlineLevel="0" collapsed="false">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row>
    <row r="84" customFormat="false" ht="17" hidden="false" customHeight="false" outlineLevel="0" collapsed="false">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customFormat="false" ht="17" hidden="false" customHeight="false" outlineLevel="0" collapsed="false">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row>
    <row r="86" customFormat="false" ht="17" hidden="false" customHeight="true" outlineLevel="0" collapsed="false">
      <c r="A86" s="133" t="s">
        <v>280</v>
      </c>
      <c r="B86" s="133"/>
      <c r="C86" s="196" t="s">
        <v>281</v>
      </c>
      <c r="D86" s="196"/>
      <c r="E86" s="196"/>
      <c r="F86" s="196"/>
      <c r="G86" s="196"/>
      <c r="H86" s="196"/>
      <c r="I86" s="196"/>
      <c r="J86" s="196"/>
      <c r="K86" s="196"/>
      <c r="L86" s="196"/>
      <c r="M86" s="196"/>
      <c r="N86" s="196"/>
      <c r="O86" s="19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row>
    <row r="87" customFormat="false" ht="17" hidden="false" customHeight="true" outlineLevel="0" collapsed="false">
      <c r="A87" s="133"/>
      <c r="B87" s="133"/>
      <c r="C87" s="197" t="s">
        <v>282</v>
      </c>
      <c r="D87" s="197"/>
      <c r="E87" s="197"/>
      <c r="F87" s="197"/>
      <c r="G87" s="197"/>
      <c r="H87" s="197"/>
      <c r="I87" s="197"/>
      <c r="J87" s="197"/>
      <c r="K87" s="197"/>
      <c r="L87" s="197"/>
      <c r="M87" s="197"/>
      <c r="N87" s="197"/>
      <c r="O87" s="197"/>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row>
    <row r="88" customFormat="false" ht="17" hidden="false" customHeight="false" outlineLevel="0" collapsed="false">
      <c r="A88" s="133"/>
      <c r="B88" s="133"/>
      <c r="C88" s="133" t="s">
        <v>171</v>
      </c>
      <c r="D88" s="133" t="s">
        <v>228</v>
      </c>
      <c r="E88" s="133"/>
      <c r="F88" s="15" t="n">
        <v>430000</v>
      </c>
      <c r="G88" s="198" t="s">
        <v>193</v>
      </c>
      <c r="H88" s="199" t="n">
        <v>430000</v>
      </c>
      <c r="I88" s="30" t="s">
        <v>178</v>
      </c>
      <c r="J88" s="15" t="n">
        <v>285000</v>
      </c>
      <c r="K88" s="198" t="s">
        <v>259</v>
      </c>
      <c r="L88" s="199" t="n">
        <v>430000</v>
      </c>
      <c r="M88" s="30" t="s">
        <v>178</v>
      </c>
      <c r="N88" s="15" t="n">
        <v>520000</v>
      </c>
      <c r="O88" s="198" t="s">
        <v>259</v>
      </c>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row>
    <row r="89" customFormat="false" ht="17" hidden="false" customHeight="false" outlineLevel="0" collapsed="false">
      <c r="A89" s="133"/>
      <c r="B89" s="133"/>
      <c r="C89" s="133"/>
      <c r="D89" s="133" t="s">
        <v>283</v>
      </c>
      <c r="E89" s="133"/>
      <c r="F89" s="153" t="n">
        <v>0.7</v>
      </c>
      <c r="G89" s="24" t="n">
        <v>0.3</v>
      </c>
      <c r="H89" s="153" t="n">
        <v>0.5</v>
      </c>
      <c r="I89" s="24" t="n">
        <v>0.5</v>
      </c>
      <c r="J89" s="24"/>
      <c r="K89" s="24"/>
      <c r="L89" s="153" t="n">
        <v>0.2</v>
      </c>
      <c r="M89" s="24" t="n">
        <v>0.8</v>
      </c>
      <c r="N89" s="24"/>
      <c r="O89" s="24"/>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row>
    <row r="90" customFormat="false" ht="17" hidden="false" customHeight="true" outlineLevel="0" collapsed="false">
      <c r="A90" s="133"/>
      <c r="B90" s="133"/>
      <c r="C90" s="74" t="s">
        <v>261</v>
      </c>
      <c r="D90" s="133" t="s">
        <v>284</v>
      </c>
      <c r="E90" s="133"/>
      <c r="F90" s="23" t="n">
        <v>150000</v>
      </c>
      <c r="G90" s="23"/>
      <c r="H90" s="144" t="s">
        <v>285</v>
      </c>
      <c r="I90" s="144"/>
      <c r="J90" s="144"/>
      <c r="K90" s="144"/>
      <c r="L90" s="144"/>
      <c r="M90" s="144"/>
      <c r="N90" s="144"/>
      <c r="O90" s="144"/>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row>
    <row r="91" customFormat="false" ht="17" hidden="false" customHeight="true" outlineLevel="0" collapsed="false">
      <c r="A91" s="6"/>
      <c r="B91" s="6"/>
      <c r="C91" s="200"/>
      <c r="D91" s="200"/>
      <c r="E91" s="200"/>
      <c r="F91" s="200"/>
      <c r="G91" s="200"/>
      <c r="H91" s="200"/>
      <c r="I91" s="200"/>
      <c r="J91" s="200"/>
      <c r="K91" s="200"/>
      <c r="L91" s="200"/>
      <c r="M91" s="200"/>
      <c r="N91" s="200"/>
      <c r="O91" s="200"/>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row>
    <row r="92" customFormat="false" ht="17" hidden="false" customHeight="false" outlineLevel="0" collapsed="false">
      <c r="A92" s="6"/>
      <c r="B92" s="6"/>
      <c r="C92" s="200"/>
      <c r="D92" s="200"/>
      <c r="E92" s="200"/>
      <c r="F92" s="200"/>
      <c r="G92" s="200"/>
      <c r="H92" s="200"/>
      <c r="I92" s="200"/>
      <c r="J92" s="200"/>
      <c r="K92" s="200"/>
      <c r="L92" s="200"/>
      <c r="M92" s="200"/>
      <c r="N92" s="200"/>
      <c r="O92" s="200"/>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row>
    <row r="93" customFormat="false" ht="17" hidden="false" customHeight="false" outlineLevel="0" collapsed="false">
      <c r="A93" s="133" t="s">
        <v>286</v>
      </c>
      <c r="B93" s="133"/>
      <c r="C93" s="196" t="s">
        <v>287</v>
      </c>
      <c r="D93" s="196"/>
      <c r="E93" s="196"/>
      <c r="F93" s="196"/>
      <c r="G93" s="196"/>
      <c r="H93" s="196"/>
      <c r="I93" s="196"/>
      <c r="J93" s="196"/>
      <c r="K93" s="196"/>
      <c r="L93" s="196"/>
      <c r="M93" s="196"/>
      <c r="N93" s="196"/>
      <c r="O93" s="19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customFormat="false" ht="17" hidden="false" customHeight="false" outlineLevel="0" collapsed="false">
      <c r="A94" s="133"/>
      <c r="B94" s="133"/>
      <c r="C94" s="197" t="s">
        <v>282</v>
      </c>
      <c r="D94" s="197"/>
      <c r="E94" s="197"/>
      <c r="F94" s="197"/>
      <c r="G94" s="197"/>
      <c r="H94" s="197"/>
      <c r="I94" s="197"/>
      <c r="J94" s="197"/>
      <c r="K94" s="197"/>
      <c r="L94" s="197"/>
      <c r="M94" s="197"/>
      <c r="N94" s="197"/>
      <c r="O94" s="197"/>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customFormat="false" ht="17" hidden="false" customHeight="false" outlineLevel="0" collapsed="false">
      <c r="A95" s="133"/>
      <c r="B95" s="133"/>
      <c r="C95" s="133"/>
      <c r="D95" s="133" t="s">
        <v>288</v>
      </c>
      <c r="E95" s="133"/>
      <c r="F95" s="15" t="n">
        <v>430000</v>
      </c>
      <c r="G95" s="15" t="s">
        <v>193</v>
      </c>
      <c r="H95" s="150" t="n">
        <v>430000</v>
      </c>
      <c r="I95" s="140" t="s">
        <v>178</v>
      </c>
      <c r="J95" s="136" t="n">
        <v>285000</v>
      </c>
      <c r="K95" s="141" t="s">
        <v>259</v>
      </c>
      <c r="L95" s="150" t="n">
        <v>430000</v>
      </c>
      <c r="M95" s="140" t="s">
        <v>178</v>
      </c>
      <c r="N95" s="136" t="n">
        <v>520000</v>
      </c>
      <c r="O95" s="141" t="s">
        <v>259</v>
      </c>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row>
    <row r="96" customFormat="false" ht="17" hidden="false" customHeight="false" outlineLevel="0" collapsed="false">
      <c r="A96" s="133"/>
      <c r="B96" s="133"/>
      <c r="C96" s="133"/>
      <c r="D96" s="133" t="s">
        <v>289</v>
      </c>
      <c r="E96" s="133"/>
      <c r="F96" s="153" t="n">
        <v>0.7</v>
      </c>
      <c r="G96" s="24" t="n">
        <v>0.3</v>
      </c>
      <c r="H96" s="153" t="n">
        <v>0.5</v>
      </c>
      <c r="I96" s="24" t="n">
        <v>0.5</v>
      </c>
      <c r="J96" s="24"/>
      <c r="K96" s="24"/>
      <c r="L96" s="153" t="n">
        <v>0.2</v>
      </c>
      <c r="M96" s="24" t="n">
        <v>0.8</v>
      </c>
      <c r="N96" s="24"/>
      <c r="O96" s="24"/>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row>
    <row r="97" customFormat="false" ht="17" hidden="false" customHeight="false" outlineLevel="0" collapsed="false">
      <c r="A97" s="133"/>
      <c r="B97" s="133"/>
      <c r="C97" s="133"/>
      <c r="D97" s="133" t="s">
        <v>290</v>
      </c>
      <c r="E97" s="133"/>
      <c r="F97" s="23" t="n">
        <v>13376</v>
      </c>
      <c r="G97" s="23"/>
      <c r="H97" s="145" t="n">
        <v>22294</v>
      </c>
      <c r="I97" s="144"/>
      <c r="J97" s="145"/>
      <c r="K97" s="144"/>
      <c r="L97" s="145" t="n">
        <v>35671</v>
      </c>
      <c r="M97" s="144"/>
      <c r="N97" s="144"/>
      <c r="O97" s="144"/>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row>
    <row r="98" customFormat="false" ht="17" hidden="false" customHeight="false" outlineLevel="0" collapsed="false">
      <c r="A98" s="133"/>
      <c r="B98" s="133"/>
      <c r="C98" s="74"/>
      <c r="D98" s="133"/>
      <c r="E98" s="133"/>
      <c r="F98" s="23"/>
      <c r="G98" s="23"/>
      <c r="H98" s="144"/>
      <c r="I98" s="144"/>
      <c r="J98" s="144"/>
      <c r="K98" s="144"/>
      <c r="L98" s="144"/>
      <c r="M98" s="144"/>
      <c r="N98" s="144"/>
      <c r="O98" s="144"/>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row>
    <row r="99" customFormat="false" ht="17" hidden="false" customHeight="false" outlineLevel="0" collapsed="false">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customFormat="false" ht="17" hidden="false" customHeight="false" outlineLevel="0" collapsed="false">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customFormat="false" ht="17" hidden="false" customHeight="false" outlineLevel="0" collapsed="false">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customFormat="false" ht="17" hidden="false" customHeight="false" outlineLevel="0" collapsed="false">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sheetData>
  <sheetProtection sheet="true" password="cc3d" objects="true" scenarios="true"/>
  <mergeCells count="94">
    <mergeCell ref="A1:B2"/>
    <mergeCell ref="A3:A5"/>
    <mergeCell ref="A6:A15"/>
    <mergeCell ref="A16:B16"/>
    <mergeCell ref="A17:A18"/>
    <mergeCell ref="A19:A20"/>
    <mergeCell ref="A21:A22"/>
    <mergeCell ref="A23:A24"/>
    <mergeCell ref="A25:B25"/>
    <mergeCell ref="A26:A29"/>
    <mergeCell ref="A30:B30"/>
    <mergeCell ref="A31:A34"/>
    <mergeCell ref="A35:B35"/>
    <mergeCell ref="A36:A39"/>
    <mergeCell ref="A40:B40"/>
    <mergeCell ref="A41:B41"/>
    <mergeCell ref="A42:A43"/>
    <mergeCell ref="A44:B44"/>
    <mergeCell ref="A45:A48"/>
    <mergeCell ref="A49:B49"/>
    <mergeCell ref="A50:B50"/>
    <mergeCell ref="A55:B56"/>
    <mergeCell ref="D55:K55"/>
    <mergeCell ref="L55:M55"/>
    <mergeCell ref="D56:K56"/>
    <mergeCell ref="D57:E57"/>
    <mergeCell ref="A58:B60"/>
    <mergeCell ref="F58:L60"/>
    <mergeCell ref="A62:B63"/>
    <mergeCell ref="C62:C63"/>
    <mergeCell ref="D62:E62"/>
    <mergeCell ref="F62:G62"/>
    <mergeCell ref="H62:J62"/>
    <mergeCell ref="K62:L62"/>
    <mergeCell ref="D63:E63"/>
    <mergeCell ref="A65:B66"/>
    <mergeCell ref="C65:C66"/>
    <mergeCell ref="D65:E65"/>
    <mergeCell ref="F65:G65"/>
    <mergeCell ref="H65:J65"/>
    <mergeCell ref="K65:L65"/>
    <mergeCell ref="D66:E66"/>
    <mergeCell ref="A68:B69"/>
    <mergeCell ref="C68:C69"/>
    <mergeCell ref="D68:E68"/>
    <mergeCell ref="F68:G68"/>
    <mergeCell ref="H68:J68"/>
    <mergeCell ref="K68:L68"/>
    <mergeCell ref="D69:E69"/>
    <mergeCell ref="A72:B77"/>
    <mergeCell ref="C72:C74"/>
    <mergeCell ref="D72:E73"/>
    <mergeCell ref="F72:G73"/>
    <mergeCell ref="H72:I73"/>
    <mergeCell ref="J72:K73"/>
    <mergeCell ref="L72:M73"/>
    <mergeCell ref="C75:C77"/>
    <mergeCell ref="D75:E76"/>
    <mergeCell ref="F75:G76"/>
    <mergeCell ref="H75:I76"/>
    <mergeCell ref="J75:K76"/>
    <mergeCell ref="L75:M76"/>
    <mergeCell ref="N75:O76"/>
    <mergeCell ref="P75:Q76"/>
    <mergeCell ref="R75:S76"/>
    <mergeCell ref="A80:B82"/>
    <mergeCell ref="C80:C82"/>
    <mergeCell ref="D80:E80"/>
    <mergeCell ref="F80:G80"/>
    <mergeCell ref="H80:J80"/>
    <mergeCell ref="D81:E81"/>
    <mergeCell ref="I81:J81"/>
    <mergeCell ref="M81:N81"/>
    <mergeCell ref="D82:E82"/>
    <mergeCell ref="F82:J82"/>
    <mergeCell ref="A86:B90"/>
    <mergeCell ref="C86:O86"/>
    <mergeCell ref="C87:O87"/>
    <mergeCell ref="C88:C89"/>
    <mergeCell ref="D88:E88"/>
    <mergeCell ref="D89:E89"/>
    <mergeCell ref="D90:E90"/>
    <mergeCell ref="H90:O90"/>
    <mergeCell ref="C91:O91"/>
    <mergeCell ref="C92:O92"/>
    <mergeCell ref="A93:B98"/>
    <mergeCell ref="C93:O93"/>
    <mergeCell ref="C94:O94"/>
    <mergeCell ref="C95:C97"/>
    <mergeCell ref="D95:E95"/>
    <mergeCell ref="D96:E96"/>
    <mergeCell ref="D97:E97"/>
    <mergeCell ref="D98:E98"/>
    <mergeCell ref="H98:O98"/>
  </mergeCells>
  <printOptions headings="false" gridLines="false" gridLinesSet="true" horizontalCentered="false" verticalCentered="false"/>
  <pageMargins left="0.627777777777778" right="0.365972222222222" top="0.670138888888889" bottom="0.39375" header="0.511811023622047" footer="0.511811023622047"/>
  <pageSetup paperSize="9" scale="80" fitToWidth="1" fitToHeight="1" pageOrder="overThenDown"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G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10.5703125" defaultRowHeight="17" zeroHeight="false" outlineLevelRow="0" outlineLevelCol="0"/>
  <cols>
    <col collapsed="false" customWidth="false" hidden="false" outlineLevel="0" max="1" min="1" style="201" width="10.56"/>
    <col collapsed="false" customWidth="true" hidden="false" outlineLevel="0" max="2" min="2" style="202" width="21.69"/>
    <col collapsed="false" customWidth="true" hidden="false" outlineLevel="0" max="3" min="3" style="2" width="32.93"/>
    <col collapsed="false" customWidth="true" hidden="false" outlineLevel="0" max="4" min="4" style="203" width="5.68"/>
    <col collapsed="false" customWidth="true" hidden="false" outlineLevel="0" max="5" min="5" style="2" width="13.43"/>
    <col collapsed="false" customWidth="true" hidden="false" outlineLevel="0" max="6" min="6" style="204" width="34.68"/>
    <col collapsed="false" customWidth="true" hidden="false" outlineLevel="0" max="7" min="7" style="2" width="11.68"/>
  </cols>
  <sheetData>
    <row r="1" customFormat="false" ht="17" hidden="false" customHeight="false" outlineLevel="0" collapsed="false">
      <c r="A1" s="205" t="s">
        <v>291</v>
      </c>
    </row>
    <row r="3" customFormat="false" ht="17" hidden="false" customHeight="false" outlineLevel="0" collapsed="false">
      <c r="A3" s="22" t="s">
        <v>292</v>
      </c>
      <c r="B3" s="22" t="s">
        <v>293</v>
      </c>
      <c r="C3" s="74" t="s">
        <v>294</v>
      </c>
      <c r="D3" s="74" t="s">
        <v>295</v>
      </c>
      <c r="E3" s="74" t="s">
        <v>296</v>
      </c>
      <c r="F3" s="73" t="s">
        <v>297</v>
      </c>
    </row>
    <row r="4" customFormat="false" ht="17" hidden="false" customHeight="true" outlineLevel="0" collapsed="false">
      <c r="A4" s="133" t="s">
        <v>298</v>
      </c>
      <c r="B4" s="20" t="s">
        <v>18</v>
      </c>
      <c r="C4" s="206" t="s">
        <v>299</v>
      </c>
      <c r="D4" s="206"/>
      <c r="E4" s="206"/>
      <c r="F4" s="206"/>
    </row>
    <row r="5" customFormat="false" ht="17" hidden="false" customHeight="false" outlineLevel="0" collapsed="false">
      <c r="A5" s="133"/>
      <c r="B5" s="20"/>
      <c r="C5" s="124" t="s">
        <v>300</v>
      </c>
      <c r="D5" s="74" t="s">
        <v>301</v>
      </c>
      <c r="E5" s="23" t="n">
        <v>0</v>
      </c>
      <c r="F5" s="130" t="s">
        <v>302</v>
      </c>
    </row>
    <row r="6" customFormat="false" ht="17" hidden="false" customHeight="false" outlineLevel="0" collapsed="false">
      <c r="A6" s="133"/>
      <c r="B6" s="20"/>
      <c r="C6" s="124" t="s">
        <v>303</v>
      </c>
      <c r="D6" s="74" t="s">
        <v>301</v>
      </c>
      <c r="E6" s="23" t="n">
        <v>800000</v>
      </c>
      <c r="F6" s="207" t="s">
        <v>304</v>
      </c>
    </row>
    <row r="7" customFormat="false" ht="17" hidden="false" customHeight="false" outlineLevel="0" collapsed="false">
      <c r="A7" s="133"/>
      <c r="B7" s="20"/>
      <c r="C7" s="124" t="s">
        <v>305</v>
      </c>
      <c r="D7" s="74" t="s">
        <v>301</v>
      </c>
      <c r="E7" s="208" t="s">
        <v>306</v>
      </c>
      <c r="F7" s="207" t="s">
        <v>307</v>
      </c>
    </row>
    <row r="8" customFormat="false" ht="17" hidden="false" customHeight="false" outlineLevel="0" collapsed="false">
      <c r="A8" s="133"/>
      <c r="B8" s="20"/>
      <c r="C8" s="124" t="s">
        <v>308</v>
      </c>
      <c r="D8" s="74"/>
      <c r="E8" s="23"/>
      <c r="F8" s="207" t="s">
        <v>309</v>
      </c>
    </row>
    <row r="9" customFormat="false" ht="17" hidden="false" customHeight="false" outlineLevel="0" collapsed="false">
      <c r="A9" s="133"/>
      <c r="B9" s="20"/>
      <c r="C9" s="23"/>
      <c r="D9" s="74"/>
      <c r="E9" s="23"/>
      <c r="F9" s="130"/>
    </row>
    <row r="10" customFormat="false" ht="17" hidden="false" customHeight="true" outlineLevel="0" collapsed="false">
      <c r="A10" s="133" t="s">
        <v>310</v>
      </c>
      <c r="B10" s="20" t="s">
        <v>19</v>
      </c>
      <c r="C10" s="145" t="s">
        <v>311</v>
      </c>
      <c r="D10" s="145"/>
      <c r="E10" s="145"/>
      <c r="F10" s="145"/>
    </row>
    <row r="11" customFormat="false" ht="17" hidden="false" customHeight="false" outlineLevel="0" collapsed="false">
      <c r="A11" s="133"/>
      <c r="B11" s="20"/>
      <c r="C11" s="124" t="s">
        <v>312</v>
      </c>
      <c r="D11" s="74" t="s">
        <v>301</v>
      </c>
      <c r="E11" s="23" t="n">
        <v>0</v>
      </c>
      <c r="F11" s="130" t="s">
        <v>302</v>
      </c>
    </row>
    <row r="12" customFormat="false" ht="17" hidden="false" customHeight="false" outlineLevel="0" collapsed="false">
      <c r="A12" s="133"/>
      <c r="B12" s="20"/>
      <c r="C12" s="124" t="s">
        <v>313</v>
      </c>
      <c r="D12" s="74" t="s">
        <v>301</v>
      </c>
      <c r="E12" s="23" t="n">
        <v>0</v>
      </c>
      <c r="F12" s="130" t="s">
        <v>314</v>
      </c>
    </row>
    <row r="13" customFormat="false" ht="17" hidden="false" customHeight="false" outlineLevel="0" collapsed="false">
      <c r="A13" s="133"/>
      <c r="B13" s="20"/>
      <c r="C13" s="124" t="s">
        <v>315</v>
      </c>
      <c r="D13" s="74"/>
      <c r="E13" s="23"/>
      <c r="F13" s="130" t="s">
        <v>316</v>
      </c>
    </row>
    <row r="14" customFormat="false" ht="17" hidden="false" customHeight="false" outlineLevel="0" collapsed="false">
      <c r="A14" s="133"/>
      <c r="B14" s="20"/>
      <c r="C14" s="124" t="s">
        <v>317</v>
      </c>
      <c r="D14" s="74"/>
      <c r="E14" s="23"/>
      <c r="F14" s="130" t="s">
        <v>318</v>
      </c>
    </row>
    <row r="15" customFormat="false" ht="17" hidden="false" customHeight="false" outlineLevel="0" collapsed="false">
      <c r="A15" s="133"/>
      <c r="B15" s="20"/>
      <c r="C15" s="23"/>
      <c r="D15" s="74"/>
      <c r="E15" s="23"/>
      <c r="F15" s="130"/>
    </row>
    <row r="16" customFormat="false" ht="29.85" hidden="false" customHeight="true" outlineLevel="0" collapsed="false">
      <c r="A16" s="133" t="s">
        <v>319</v>
      </c>
      <c r="B16" s="20" t="s">
        <v>84</v>
      </c>
      <c r="C16" s="143" t="s">
        <v>320</v>
      </c>
      <c r="D16" s="143"/>
      <c r="E16" s="143"/>
      <c r="F16" s="143"/>
    </row>
    <row r="17" customFormat="false" ht="17" hidden="false" customHeight="false" outlineLevel="0" collapsed="false">
      <c r="A17" s="133"/>
      <c r="B17" s="20"/>
      <c r="C17" s="124" t="s">
        <v>321</v>
      </c>
      <c r="D17" s="74" t="s">
        <v>301</v>
      </c>
      <c r="E17" s="23" t="n">
        <v>0</v>
      </c>
      <c r="F17" s="130" t="s">
        <v>322</v>
      </c>
    </row>
    <row r="18" customFormat="false" ht="17" hidden="false" customHeight="false" outlineLevel="0" collapsed="false">
      <c r="A18" s="133"/>
      <c r="B18" s="20"/>
      <c r="C18" s="124" t="s">
        <v>323</v>
      </c>
      <c r="D18" s="74" t="s">
        <v>301</v>
      </c>
      <c r="E18" s="209" t="n">
        <v>0.05</v>
      </c>
      <c r="F18" s="130" t="s">
        <v>324</v>
      </c>
    </row>
    <row r="19" customFormat="false" ht="17" hidden="false" customHeight="false" outlineLevel="0" collapsed="false">
      <c r="A19" s="133"/>
      <c r="B19" s="20"/>
      <c r="C19" s="124" t="s">
        <v>325</v>
      </c>
      <c r="D19" s="74" t="s">
        <v>301</v>
      </c>
      <c r="E19" s="209" t="n">
        <v>0.1</v>
      </c>
      <c r="F19" s="130" t="s">
        <v>326</v>
      </c>
    </row>
    <row r="20" customFormat="false" ht="17" hidden="false" customHeight="false" outlineLevel="0" collapsed="false">
      <c r="A20" s="133"/>
      <c r="B20" s="20"/>
      <c r="C20" s="124" t="s">
        <v>327</v>
      </c>
      <c r="D20" s="74" t="s">
        <v>301</v>
      </c>
      <c r="E20" s="209" t="n">
        <v>0.2</v>
      </c>
      <c r="F20" s="130" t="s">
        <v>328</v>
      </c>
    </row>
    <row r="21" customFormat="false" ht="17" hidden="false" customHeight="false" outlineLevel="0" collapsed="false">
      <c r="A21" s="133"/>
      <c r="B21" s="20"/>
      <c r="C21" s="124" t="s">
        <v>329</v>
      </c>
      <c r="D21" s="74" t="s">
        <v>301</v>
      </c>
      <c r="E21" s="209" t="n">
        <v>0.23</v>
      </c>
      <c r="F21" s="130" t="s">
        <v>330</v>
      </c>
    </row>
    <row r="22" customFormat="false" ht="17" hidden="false" customHeight="false" outlineLevel="0" collapsed="false">
      <c r="A22" s="133"/>
      <c r="B22" s="20"/>
      <c r="C22" s="124" t="s">
        <v>331</v>
      </c>
      <c r="D22" s="74" t="s">
        <v>301</v>
      </c>
      <c r="E22" s="209" t="n">
        <v>0.33</v>
      </c>
      <c r="F22" s="130" t="s">
        <v>332</v>
      </c>
    </row>
    <row r="23" customFormat="false" ht="17" hidden="false" customHeight="false" outlineLevel="0" collapsed="false">
      <c r="A23" s="133"/>
      <c r="B23" s="20"/>
      <c r="C23" s="23"/>
      <c r="D23" s="74" t="s">
        <v>333</v>
      </c>
      <c r="E23" s="209" t="n">
        <v>0.4</v>
      </c>
      <c r="F23" s="130" t="s">
        <v>334</v>
      </c>
    </row>
    <row r="24" customFormat="false" ht="17" hidden="false" customHeight="false" outlineLevel="0" collapsed="false">
      <c r="A24" s="133"/>
      <c r="B24" s="20"/>
      <c r="C24" s="23"/>
      <c r="D24" s="74"/>
      <c r="E24" s="23"/>
      <c r="F24" s="130"/>
    </row>
    <row r="25" customFormat="false" ht="29.85" hidden="false" customHeight="true" outlineLevel="0" collapsed="false">
      <c r="A25" s="133" t="s">
        <v>335</v>
      </c>
      <c r="B25" s="20" t="s">
        <v>85</v>
      </c>
      <c r="C25" s="143" t="s">
        <v>336</v>
      </c>
      <c r="D25" s="143"/>
      <c r="E25" s="143"/>
      <c r="F25" s="143"/>
    </row>
    <row r="26" customFormat="false" ht="17" hidden="false" customHeight="false" outlineLevel="0" collapsed="false">
      <c r="A26" s="133"/>
      <c r="B26" s="20"/>
      <c r="C26" s="124" t="s">
        <v>321</v>
      </c>
      <c r="D26" s="74" t="s">
        <v>301</v>
      </c>
      <c r="E26" s="23" t="n">
        <v>0</v>
      </c>
      <c r="F26" s="130" t="s">
        <v>322</v>
      </c>
    </row>
    <row r="27" customFormat="false" ht="17" hidden="false" customHeight="false" outlineLevel="0" collapsed="false">
      <c r="A27" s="133"/>
      <c r="B27" s="20"/>
      <c r="C27" s="124" t="s">
        <v>337</v>
      </c>
      <c r="D27" s="74" t="s">
        <v>301</v>
      </c>
      <c r="E27" s="23" t="n">
        <v>0</v>
      </c>
      <c r="F27" s="130" t="s">
        <v>324</v>
      </c>
    </row>
    <row r="28" customFormat="false" ht="17" hidden="false" customHeight="false" outlineLevel="0" collapsed="false">
      <c r="A28" s="133"/>
      <c r="B28" s="20"/>
      <c r="C28" s="124" t="s">
        <v>338</v>
      </c>
      <c r="D28" s="74" t="s">
        <v>301</v>
      </c>
      <c r="E28" s="23" t="n">
        <v>97500</v>
      </c>
      <c r="F28" s="130" t="s">
        <v>326</v>
      </c>
    </row>
    <row r="29" customFormat="false" ht="17" hidden="false" customHeight="false" outlineLevel="0" collapsed="false">
      <c r="A29" s="133"/>
      <c r="B29" s="20"/>
      <c r="C29" s="124" t="s">
        <v>339</v>
      </c>
      <c r="D29" s="74" t="s">
        <v>301</v>
      </c>
      <c r="E29" s="23" t="n">
        <v>427500</v>
      </c>
      <c r="F29" s="130" t="s">
        <v>328</v>
      </c>
    </row>
    <row r="30" customFormat="false" ht="17" hidden="false" customHeight="false" outlineLevel="0" collapsed="false">
      <c r="A30" s="133"/>
      <c r="B30" s="20"/>
      <c r="C30" s="124" t="s">
        <v>340</v>
      </c>
      <c r="D30" s="74" t="s">
        <v>301</v>
      </c>
      <c r="E30" s="23" t="n">
        <v>636000</v>
      </c>
      <c r="F30" s="130" t="s">
        <v>330</v>
      </c>
    </row>
    <row r="31" customFormat="false" ht="17" hidden="false" customHeight="false" outlineLevel="0" collapsed="false">
      <c r="A31" s="133"/>
      <c r="B31" s="20"/>
      <c r="C31" s="124" t="s">
        <v>341</v>
      </c>
      <c r="D31" s="74" t="s">
        <v>301</v>
      </c>
      <c r="E31" s="23" t="n">
        <v>1536000</v>
      </c>
      <c r="F31" s="130" t="s">
        <v>332</v>
      </c>
    </row>
    <row r="32" customFormat="false" ht="17" hidden="false" customHeight="false" outlineLevel="0" collapsed="false">
      <c r="A32" s="133"/>
      <c r="B32" s="20"/>
      <c r="C32" s="23"/>
      <c r="D32" s="74" t="s">
        <v>333</v>
      </c>
      <c r="E32" s="23" t="n">
        <v>2796000</v>
      </c>
      <c r="F32" s="130" t="s">
        <v>334</v>
      </c>
    </row>
    <row r="33" customFormat="false" ht="17" hidden="false" customHeight="false" outlineLevel="0" collapsed="false">
      <c r="A33" s="133"/>
      <c r="B33" s="20"/>
      <c r="C33" s="23"/>
      <c r="D33" s="74"/>
      <c r="E33" s="23"/>
      <c r="F33" s="130"/>
    </row>
    <row r="34" customFormat="false" ht="17" hidden="false" customHeight="false" outlineLevel="0" collapsed="false">
      <c r="A34" s="133" t="s">
        <v>342</v>
      </c>
      <c r="B34" s="20" t="s">
        <v>86</v>
      </c>
      <c r="C34" s="145" t="s">
        <v>343</v>
      </c>
      <c r="D34" s="145"/>
      <c r="E34" s="145"/>
      <c r="F34" s="145"/>
    </row>
    <row r="35" customFormat="false" ht="29.85" hidden="false" customHeight="false" outlineLevel="0" collapsed="false">
      <c r="A35" s="133"/>
      <c r="B35" s="20"/>
      <c r="C35" s="210" t="s">
        <v>344</v>
      </c>
      <c r="D35" s="22" t="s">
        <v>301</v>
      </c>
      <c r="E35" s="211" t="n">
        <v>0.021</v>
      </c>
      <c r="F35" s="130" t="s">
        <v>345</v>
      </c>
      <c r="G35" s="212" t="n">
        <v>50405</v>
      </c>
    </row>
    <row r="36" customFormat="false" ht="29.85" hidden="false" customHeight="false" outlineLevel="0" collapsed="false">
      <c r="A36" s="133"/>
      <c r="B36" s="20"/>
      <c r="C36" s="182"/>
      <c r="D36" s="74" t="s">
        <v>333</v>
      </c>
      <c r="E36" s="213" t="n">
        <v>0</v>
      </c>
      <c r="F36" s="130" t="s">
        <v>346</v>
      </c>
      <c r="G36" s="212"/>
    </row>
    <row r="37" customFormat="false" ht="17" hidden="false" customHeight="false" outlineLevel="0" collapsed="false">
      <c r="A37" s="133"/>
      <c r="B37" s="20"/>
      <c r="C37" s="23"/>
      <c r="D37" s="74"/>
      <c r="E37" s="23"/>
      <c r="F37" s="130"/>
    </row>
    <row r="38" customFormat="false" ht="17" hidden="false" customHeight="true" outlineLevel="0" collapsed="false">
      <c r="A38" s="133" t="s">
        <v>347</v>
      </c>
      <c r="B38" s="20" t="s">
        <v>88</v>
      </c>
      <c r="C38" s="145" t="s">
        <v>348</v>
      </c>
      <c r="D38" s="145"/>
      <c r="E38" s="145"/>
      <c r="F38" s="145"/>
    </row>
    <row r="39" customFormat="false" ht="17" hidden="false" customHeight="false" outlineLevel="0" collapsed="false">
      <c r="A39" s="133"/>
      <c r="B39" s="20"/>
      <c r="C39" s="124" t="s">
        <v>312</v>
      </c>
      <c r="D39" s="74" t="s">
        <v>301</v>
      </c>
      <c r="E39" s="23" t="n">
        <v>0</v>
      </c>
      <c r="F39" s="130" t="s">
        <v>302</v>
      </c>
    </row>
    <row r="40" customFormat="false" ht="17" hidden="false" customHeight="false" outlineLevel="0" collapsed="false">
      <c r="A40" s="133"/>
      <c r="B40" s="20"/>
      <c r="C40" s="124" t="s">
        <v>349</v>
      </c>
      <c r="D40" s="74"/>
      <c r="E40" s="23"/>
      <c r="F40" s="207" t="s">
        <v>350</v>
      </c>
    </row>
    <row r="41" customFormat="false" ht="29.85" hidden="false" customHeight="false" outlineLevel="0" collapsed="false">
      <c r="A41" s="133"/>
      <c r="B41" s="20"/>
      <c r="C41" s="210" t="s">
        <v>351</v>
      </c>
      <c r="D41" s="74"/>
      <c r="E41" s="23"/>
      <c r="F41" s="130" t="s">
        <v>352</v>
      </c>
    </row>
    <row r="42" customFormat="false" ht="17" hidden="false" customHeight="false" outlineLevel="0" collapsed="false">
      <c r="A42" s="133"/>
      <c r="B42" s="20"/>
      <c r="C42" s="23"/>
      <c r="D42" s="74"/>
      <c r="E42" s="23"/>
      <c r="F42" s="130"/>
    </row>
    <row r="43" customFormat="false" ht="17" hidden="false" customHeight="false" outlineLevel="0" collapsed="false">
      <c r="A43" s="133" t="s">
        <v>353</v>
      </c>
      <c r="B43" s="20" t="s">
        <v>89</v>
      </c>
      <c r="C43" s="145" t="s">
        <v>354</v>
      </c>
      <c r="D43" s="145"/>
      <c r="E43" s="145"/>
      <c r="F43" s="145"/>
    </row>
    <row r="44" customFormat="false" ht="17" hidden="false" customHeight="false" outlineLevel="0" collapsed="false">
      <c r="A44" s="133"/>
      <c r="B44" s="20"/>
      <c r="C44" s="124" t="s">
        <v>312</v>
      </c>
      <c r="D44" s="74" t="s">
        <v>301</v>
      </c>
      <c r="E44" s="23" t="n">
        <v>0</v>
      </c>
      <c r="F44" s="130" t="s">
        <v>302</v>
      </c>
    </row>
    <row r="45" customFormat="false" ht="17" hidden="false" customHeight="false" outlineLevel="0" collapsed="false">
      <c r="A45" s="133"/>
      <c r="B45" s="20"/>
      <c r="C45" s="124" t="s">
        <v>355</v>
      </c>
      <c r="D45" s="74"/>
      <c r="E45" s="23"/>
      <c r="F45" s="207" t="s">
        <v>356</v>
      </c>
    </row>
    <row r="46" customFormat="false" ht="17" hidden="false" customHeight="false" outlineLevel="0" collapsed="false">
      <c r="A46" s="133"/>
      <c r="B46" s="20"/>
      <c r="C46" s="214" t="s">
        <v>357</v>
      </c>
      <c r="D46" s="74"/>
      <c r="E46" s="23"/>
      <c r="F46" s="130" t="s">
        <v>358</v>
      </c>
    </row>
    <row r="47" customFormat="false" ht="17" hidden="false" customHeight="false" outlineLevel="0" collapsed="false">
      <c r="A47" s="133"/>
      <c r="B47" s="20"/>
      <c r="C47" s="23"/>
      <c r="D47" s="74"/>
      <c r="E47" s="23"/>
      <c r="F47" s="130"/>
    </row>
    <row r="48" customFormat="false" ht="17" hidden="false" customHeight="false" outlineLevel="0" collapsed="false">
      <c r="A48" s="133" t="s">
        <v>359</v>
      </c>
      <c r="B48" s="20" t="s">
        <v>90</v>
      </c>
      <c r="C48" s="145" t="s">
        <v>360</v>
      </c>
      <c r="D48" s="145"/>
      <c r="E48" s="145"/>
      <c r="F48" s="145"/>
    </row>
    <row r="49" customFormat="false" ht="17" hidden="false" customHeight="false" outlineLevel="0" collapsed="false">
      <c r="A49" s="133"/>
      <c r="B49" s="20"/>
      <c r="C49" s="124" t="s">
        <v>312</v>
      </c>
      <c r="D49" s="74" t="s">
        <v>301</v>
      </c>
      <c r="E49" s="23" t="n">
        <v>0</v>
      </c>
      <c r="F49" s="130" t="s">
        <v>302</v>
      </c>
    </row>
    <row r="50" customFormat="false" ht="17" hidden="false" customHeight="false" outlineLevel="0" collapsed="false">
      <c r="A50" s="133"/>
      <c r="B50" s="20"/>
      <c r="C50" s="124" t="s">
        <v>355</v>
      </c>
      <c r="D50" s="74"/>
      <c r="E50" s="23"/>
      <c r="F50" s="207" t="s">
        <v>356</v>
      </c>
    </row>
    <row r="51" customFormat="false" ht="17" hidden="false" customHeight="false" outlineLevel="0" collapsed="false">
      <c r="A51" s="133"/>
      <c r="B51" s="20"/>
      <c r="C51" s="214" t="s">
        <v>361</v>
      </c>
      <c r="D51" s="74"/>
      <c r="E51" s="23"/>
      <c r="F51" s="130" t="s">
        <v>362</v>
      </c>
    </row>
    <row r="52" customFormat="false" ht="17" hidden="false" customHeight="false" outlineLevel="0" collapsed="false">
      <c r="A52" s="133"/>
      <c r="B52" s="20"/>
      <c r="C52" s="23"/>
      <c r="D52" s="74"/>
      <c r="E52" s="23"/>
      <c r="F52" s="130"/>
    </row>
    <row r="53" customFormat="false" ht="17" hidden="false" customHeight="false" outlineLevel="0" collapsed="false">
      <c r="A53" s="133" t="s">
        <v>363</v>
      </c>
      <c r="B53" s="20" t="s">
        <v>91</v>
      </c>
      <c r="C53" s="145" t="s">
        <v>364</v>
      </c>
      <c r="D53" s="145"/>
      <c r="E53" s="145"/>
      <c r="F53" s="145"/>
    </row>
    <row r="54" customFormat="false" ht="17" hidden="false" customHeight="false" outlineLevel="0" collapsed="false">
      <c r="A54" s="133"/>
      <c r="B54" s="20"/>
      <c r="C54" s="124" t="s">
        <v>365</v>
      </c>
      <c r="D54" s="74"/>
      <c r="E54" s="23"/>
      <c r="F54" s="130" t="s">
        <v>366</v>
      </c>
    </row>
    <row r="55" customFormat="false" ht="17" hidden="false" customHeight="false" outlineLevel="0" collapsed="false">
      <c r="A55" s="133"/>
      <c r="B55" s="20"/>
      <c r="C55" s="23"/>
      <c r="D55" s="74"/>
      <c r="E55" s="23"/>
      <c r="F55" s="130"/>
    </row>
    <row r="56" customFormat="false" ht="17" hidden="false" customHeight="true" outlineLevel="0" collapsed="false">
      <c r="A56" s="133" t="s">
        <v>367</v>
      </c>
      <c r="B56" s="20" t="s">
        <v>20</v>
      </c>
      <c r="C56" s="145" t="s">
        <v>368</v>
      </c>
      <c r="D56" s="145"/>
      <c r="E56" s="145"/>
      <c r="F56" s="145"/>
    </row>
    <row r="57" customFormat="false" ht="17" hidden="false" customHeight="false" outlineLevel="0" collapsed="false">
      <c r="A57" s="133"/>
      <c r="B57" s="20"/>
      <c r="C57" s="124" t="s">
        <v>312</v>
      </c>
      <c r="D57" s="74" t="s">
        <v>301</v>
      </c>
      <c r="E57" s="23" t="n">
        <v>0</v>
      </c>
      <c r="F57" s="130" t="s">
        <v>302</v>
      </c>
    </row>
    <row r="58" customFormat="false" ht="17" hidden="false" customHeight="false" outlineLevel="0" collapsed="false">
      <c r="A58" s="133"/>
      <c r="B58" s="20"/>
      <c r="C58" s="124" t="s">
        <v>315</v>
      </c>
      <c r="D58" s="74"/>
      <c r="E58" s="23"/>
      <c r="F58" s="207" t="s">
        <v>316</v>
      </c>
    </row>
    <row r="59" customFormat="false" ht="17" hidden="false" customHeight="false" outlineLevel="0" collapsed="false">
      <c r="A59" s="133"/>
      <c r="B59" s="20"/>
      <c r="C59" s="214" t="s">
        <v>369</v>
      </c>
      <c r="D59" s="74"/>
      <c r="E59" s="23"/>
      <c r="F59" s="130" t="s">
        <v>370</v>
      </c>
    </row>
  </sheetData>
  <sheetProtection sheet="true" password="cc3d" objects="true" scenarios="true"/>
  <mergeCells count="30">
    <mergeCell ref="A4:A9"/>
    <mergeCell ref="B4:B9"/>
    <mergeCell ref="C4:F4"/>
    <mergeCell ref="A10:A15"/>
    <mergeCell ref="B10:B15"/>
    <mergeCell ref="C10:F10"/>
    <mergeCell ref="A16:A24"/>
    <mergeCell ref="B16:B24"/>
    <mergeCell ref="C16:F16"/>
    <mergeCell ref="A25:A33"/>
    <mergeCell ref="B25:B33"/>
    <mergeCell ref="C25:F25"/>
    <mergeCell ref="A34:A37"/>
    <mergeCell ref="B34:B37"/>
    <mergeCell ref="C34:F34"/>
    <mergeCell ref="A38:A42"/>
    <mergeCell ref="B38:B42"/>
    <mergeCell ref="C38:F38"/>
    <mergeCell ref="A43:A47"/>
    <mergeCell ref="B43:B47"/>
    <mergeCell ref="C43:F43"/>
    <mergeCell ref="A48:A52"/>
    <mergeCell ref="B48:B52"/>
    <mergeCell ref="C48:F48"/>
    <mergeCell ref="A53:A55"/>
    <mergeCell ref="B53:B55"/>
    <mergeCell ref="C53:F53"/>
    <mergeCell ref="A56:A59"/>
    <mergeCell ref="B56:B59"/>
    <mergeCell ref="C56:F56"/>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Roman,標準"&amp;A</oddHeader>
    <oddFooter>&amp;C&amp;"Times New Roman,標準"ページ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36"/>
  <sheetViews>
    <sheetView showFormulas="false" showGridLines="true" showRowColHeaders="true" showZeros="true" rightToLeft="false" tabSelected="false" showOutlineSymbols="true" defaultGridColor="true" view="normal" topLeftCell="A1" colorId="64" zoomScale="105" zoomScaleNormal="105" zoomScalePageLayoutView="100" workbookViewId="0">
      <selection pane="topLeft" activeCell="F10" activeCellId="0" sqref="F10"/>
    </sheetView>
  </sheetViews>
  <sheetFormatPr defaultColWidth="10.5703125" defaultRowHeight="17" zeroHeight="false" outlineLevelRow="0" outlineLevelCol="0"/>
  <cols>
    <col collapsed="false" customWidth="false" hidden="false" outlineLevel="0" max="1" min="1" style="203" width="10.56"/>
    <col collapsed="false" customWidth="true" hidden="false" outlineLevel="0" max="2" min="2" style="2" width="13.68"/>
    <col collapsed="false" customWidth="true" hidden="false" outlineLevel="0" max="3" min="3" style="204" width="32.68"/>
    <col collapsed="false" customWidth="true" hidden="false" outlineLevel="0" max="4" min="4" style="203" width="4.81"/>
    <col collapsed="false" customWidth="true" hidden="false" outlineLevel="0" max="5" min="5" style="204" width="49.81"/>
  </cols>
  <sheetData>
    <row r="1" customFormat="false" ht="17" hidden="false" customHeight="false" outlineLevel="0" collapsed="false">
      <c r="A1" s="6" t="s">
        <v>371</v>
      </c>
    </row>
    <row r="3" customFormat="false" ht="17.05" hidden="false" customHeight="false" outlineLevel="0" collapsed="false">
      <c r="A3" s="74" t="s">
        <v>292</v>
      </c>
      <c r="B3" s="74" t="s">
        <v>293</v>
      </c>
      <c r="C3" s="73" t="s">
        <v>294</v>
      </c>
      <c r="D3" s="74" t="s">
        <v>295</v>
      </c>
      <c r="E3" s="73" t="s">
        <v>297</v>
      </c>
    </row>
    <row r="4" customFormat="false" ht="45.45" hidden="false" customHeight="false" outlineLevel="0" collapsed="false">
      <c r="A4" s="133" t="s">
        <v>372</v>
      </c>
      <c r="B4" s="20" t="s">
        <v>373</v>
      </c>
      <c r="C4" s="143" t="s">
        <v>374</v>
      </c>
      <c r="D4" s="74"/>
      <c r="E4" s="130" t="s">
        <v>375</v>
      </c>
    </row>
    <row r="5" customFormat="false" ht="17" hidden="false" customHeight="false" outlineLevel="0" collapsed="false">
      <c r="A5" s="133" t="s">
        <v>376</v>
      </c>
      <c r="B5" s="20" t="s">
        <v>377</v>
      </c>
      <c r="C5" s="143" t="s">
        <v>374</v>
      </c>
      <c r="D5" s="74"/>
      <c r="E5" s="207" t="s">
        <v>378</v>
      </c>
    </row>
    <row r="6" customFormat="false" ht="17" hidden="false" customHeight="false" outlineLevel="0" collapsed="false">
      <c r="A6" s="133" t="s">
        <v>379</v>
      </c>
      <c r="B6" s="74" t="s">
        <v>380</v>
      </c>
      <c r="C6" s="143" t="s">
        <v>374</v>
      </c>
      <c r="D6" s="74"/>
      <c r="E6" s="207" t="s">
        <v>381</v>
      </c>
    </row>
    <row r="7" customFormat="false" ht="17" hidden="false" customHeight="true" outlineLevel="0" collapsed="false">
      <c r="A7" s="133" t="s">
        <v>382</v>
      </c>
      <c r="B7" s="133" t="s">
        <v>373</v>
      </c>
      <c r="C7" s="143" t="s">
        <v>383</v>
      </c>
      <c r="D7" s="143"/>
      <c r="E7" s="143"/>
    </row>
    <row r="8" customFormat="false" ht="17.05" hidden="false" customHeight="false" outlineLevel="0" collapsed="false">
      <c r="A8" s="133"/>
      <c r="B8" s="133"/>
      <c r="C8" s="207" t="s">
        <v>384</v>
      </c>
      <c r="D8" s="215"/>
      <c r="E8" s="130" t="s">
        <v>385</v>
      </c>
    </row>
    <row r="9" customFormat="false" ht="17" hidden="false" customHeight="false" outlineLevel="0" collapsed="false">
      <c r="A9" s="133"/>
      <c r="B9" s="133"/>
      <c r="C9" s="207"/>
      <c r="D9" s="215"/>
      <c r="E9" s="130"/>
    </row>
    <row r="10" customFormat="false" ht="17" hidden="false" customHeight="true" outlineLevel="0" collapsed="false">
      <c r="A10" s="133" t="s">
        <v>386</v>
      </c>
      <c r="B10" s="133" t="s">
        <v>387</v>
      </c>
      <c r="C10" s="143" t="s">
        <v>388</v>
      </c>
      <c r="D10" s="143"/>
      <c r="E10" s="143"/>
    </row>
    <row r="11" customFormat="false" ht="17.05" hidden="false" customHeight="false" outlineLevel="0" collapsed="false">
      <c r="A11" s="133"/>
      <c r="B11" s="133"/>
      <c r="C11" s="207" t="s">
        <v>389</v>
      </c>
      <c r="D11" s="215"/>
      <c r="E11" s="130" t="s">
        <v>390</v>
      </c>
    </row>
    <row r="12" customFormat="false" ht="17" hidden="false" customHeight="false" outlineLevel="0" collapsed="false">
      <c r="A12" s="133"/>
      <c r="B12" s="133"/>
      <c r="C12" s="130"/>
      <c r="D12" s="215"/>
      <c r="E12" s="130"/>
    </row>
    <row r="13" customFormat="false" ht="17" hidden="false" customHeight="true" outlineLevel="0" collapsed="false">
      <c r="A13" s="133" t="s">
        <v>391</v>
      </c>
      <c r="B13" s="133" t="s">
        <v>392</v>
      </c>
      <c r="C13" s="216" t="s">
        <v>393</v>
      </c>
      <c r="D13" s="216"/>
      <c r="E13" s="216"/>
    </row>
    <row r="14" customFormat="false" ht="31.25" hidden="false" customHeight="true" outlineLevel="0" collapsed="false">
      <c r="A14" s="133"/>
      <c r="B14" s="133"/>
      <c r="C14" s="216" t="s">
        <v>394</v>
      </c>
      <c r="D14" s="20" t="s">
        <v>301</v>
      </c>
      <c r="E14" s="216" t="s">
        <v>395</v>
      </c>
    </row>
    <row r="15" customFormat="false" ht="17" hidden="false" customHeight="true" outlineLevel="0" collapsed="false">
      <c r="A15" s="133"/>
      <c r="B15" s="133"/>
      <c r="C15" s="216"/>
      <c r="D15" s="20" t="s">
        <v>333</v>
      </c>
      <c r="E15" s="216" t="s">
        <v>396</v>
      </c>
    </row>
    <row r="16" customFormat="false" ht="29.85" hidden="false" customHeight="false" outlineLevel="0" collapsed="false">
      <c r="A16" s="133"/>
      <c r="B16" s="133"/>
      <c r="C16" s="216" t="s">
        <v>397</v>
      </c>
      <c r="D16" s="215"/>
      <c r="E16" s="130" t="s">
        <v>398</v>
      </c>
      <c r="F16" s="2" t="s">
        <v>399</v>
      </c>
    </row>
    <row r="17" customFormat="false" ht="17" hidden="false" customHeight="false" outlineLevel="0" collapsed="false">
      <c r="A17" s="133"/>
      <c r="B17" s="133"/>
      <c r="C17" s="130"/>
      <c r="D17" s="215"/>
      <c r="E17" s="130"/>
    </row>
    <row r="18" customFormat="false" ht="17" hidden="false" customHeight="true" outlineLevel="0" collapsed="false">
      <c r="A18" s="133" t="s">
        <v>400</v>
      </c>
      <c r="B18" s="133" t="s">
        <v>401</v>
      </c>
      <c r="C18" s="216" t="s">
        <v>402</v>
      </c>
      <c r="D18" s="216"/>
      <c r="E18" s="216"/>
    </row>
    <row r="19" customFormat="false" ht="29.85" hidden="false" customHeight="true" outlineLevel="0" collapsed="false">
      <c r="A19" s="133"/>
      <c r="B19" s="133"/>
      <c r="C19" s="216" t="s">
        <v>403</v>
      </c>
      <c r="D19" s="20" t="s">
        <v>301</v>
      </c>
      <c r="E19" s="216" t="s">
        <v>404</v>
      </c>
    </row>
    <row r="20" customFormat="false" ht="17" hidden="false" customHeight="false" outlineLevel="0" collapsed="false">
      <c r="A20" s="133"/>
      <c r="B20" s="133"/>
      <c r="C20" s="216"/>
      <c r="D20" s="20" t="s">
        <v>333</v>
      </c>
      <c r="E20" s="216" t="s">
        <v>405</v>
      </c>
    </row>
    <row r="21" customFormat="false" ht="29.85" hidden="false" customHeight="false" outlineLevel="0" collapsed="false">
      <c r="A21" s="133"/>
      <c r="B21" s="133"/>
      <c r="C21" s="216" t="s">
        <v>406</v>
      </c>
      <c r="D21" s="215"/>
      <c r="E21" s="130" t="s">
        <v>407</v>
      </c>
    </row>
    <row r="22" customFormat="false" ht="17" hidden="false" customHeight="false" outlineLevel="0" collapsed="false">
      <c r="A22" s="133"/>
      <c r="B22" s="133"/>
      <c r="C22" s="130"/>
      <c r="D22" s="215"/>
      <c r="E22" s="130"/>
    </row>
    <row r="23" customFormat="false" ht="17.05" hidden="false" customHeight="true" outlineLevel="0" collapsed="false">
      <c r="A23" s="133" t="s">
        <v>408</v>
      </c>
      <c r="B23" s="133" t="s">
        <v>135</v>
      </c>
      <c r="C23" s="216" t="s">
        <v>409</v>
      </c>
      <c r="D23" s="216"/>
      <c r="E23" s="216"/>
    </row>
    <row r="24" customFormat="false" ht="17" hidden="false" customHeight="false" outlineLevel="0" collapsed="false">
      <c r="A24" s="133"/>
      <c r="B24" s="133"/>
      <c r="C24" s="207" t="s">
        <v>410</v>
      </c>
      <c r="D24" s="215"/>
      <c r="E24" s="130" t="s">
        <v>411</v>
      </c>
    </row>
    <row r="25" customFormat="false" ht="17" hidden="false" customHeight="false" outlineLevel="0" collapsed="false">
      <c r="A25" s="133"/>
      <c r="B25" s="133"/>
      <c r="C25" s="130"/>
      <c r="D25" s="215"/>
      <c r="E25" s="130"/>
    </row>
    <row r="26" customFormat="false" ht="17.05" hidden="false" customHeight="true" outlineLevel="0" collapsed="false">
      <c r="A26" s="133" t="s">
        <v>412</v>
      </c>
      <c r="B26" s="133" t="s">
        <v>144</v>
      </c>
      <c r="C26" s="143" t="s">
        <v>413</v>
      </c>
      <c r="D26" s="143"/>
      <c r="E26" s="143"/>
    </row>
    <row r="27" customFormat="false" ht="17" hidden="false" customHeight="false" outlineLevel="0" collapsed="false">
      <c r="A27" s="133"/>
      <c r="B27" s="133"/>
      <c r="C27" s="207" t="s">
        <v>414</v>
      </c>
      <c r="D27" s="215"/>
      <c r="E27" s="130" t="s">
        <v>415</v>
      </c>
    </row>
    <row r="28" customFormat="false" ht="17" hidden="false" customHeight="false" outlineLevel="0" collapsed="false">
      <c r="A28" s="133"/>
      <c r="B28" s="133"/>
      <c r="C28" s="130"/>
      <c r="D28" s="215"/>
      <c r="E28" s="130"/>
    </row>
    <row r="29" customFormat="false" ht="17" hidden="false" customHeight="true" outlineLevel="0" collapsed="false">
      <c r="A29" s="133" t="s">
        <v>416</v>
      </c>
      <c r="B29" s="133" t="s">
        <v>71</v>
      </c>
      <c r="C29" s="143" t="s">
        <v>417</v>
      </c>
      <c r="D29" s="143"/>
      <c r="E29" s="143"/>
    </row>
    <row r="30" customFormat="false" ht="17" hidden="false" customHeight="false" outlineLevel="0" collapsed="false">
      <c r="A30" s="133"/>
      <c r="B30" s="133"/>
      <c r="C30" s="217" t="s">
        <v>418</v>
      </c>
      <c r="D30" s="215"/>
      <c r="E30" s="130" t="s">
        <v>419</v>
      </c>
    </row>
    <row r="31" customFormat="false" ht="17" hidden="false" customHeight="false" outlineLevel="0" collapsed="false">
      <c r="A31" s="133"/>
      <c r="B31" s="133"/>
      <c r="C31" s="130"/>
      <c r="D31" s="215"/>
      <c r="E31" s="130"/>
    </row>
    <row r="32" customFormat="false" ht="17.05" hidden="false" customHeight="true" outlineLevel="0" collapsed="false">
      <c r="A32" s="133" t="s">
        <v>420</v>
      </c>
      <c r="B32" s="20" t="s">
        <v>77</v>
      </c>
      <c r="C32" s="143" t="s">
        <v>421</v>
      </c>
      <c r="D32" s="143"/>
      <c r="E32" s="143"/>
    </row>
    <row r="33" customFormat="false" ht="17" hidden="false" customHeight="false" outlineLevel="0" collapsed="false">
      <c r="A33" s="133"/>
      <c r="B33" s="20"/>
      <c r="C33" s="207" t="s">
        <v>422</v>
      </c>
      <c r="D33" s="215"/>
      <c r="E33" s="130" t="s">
        <v>423</v>
      </c>
    </row>
    <row r="34" customFormat="false" ht="17" hidden="false" customHeight="false" outlineLevel="0" collapsed="false">
      <c r="A34" s="133"/>
      <c r="B34" s="20"/>
      <c r="C34" s="130"/>
      <c r="D34" s="215"/>
      <c r="E34" s="130"/>
    </row>
    <row r="35" customFormat="false" ht="17.05" hidden="false" customHeight="true" outlineLevel="0" collapsed="false">
      <c r="A35" s="133" t="s">
        <v>424</v>
      </c>
      <c r="B35" s="20" t="s">
        <v>78</v>
      </c>
      <c r="C35" s="143" t="s">
        <v>425</v>
      </c>
      <c r="D35" s="143"/>
      <c r="E35" s="143"/>
    </row>
    <row r="36" customFormat="false" ht="17" hidden="false" customHeight="false" outlineLevel="0" collapsed="false">
      <c r="A36" s="133"/>
      <c r="B36" s="20"/>
      <c r="C36" s="217" t="s">
        <v>426</v>
      </c>
      <c r="D36" s="215"/>
      <c r="E36" s="130" t="s">
        <v>427</v>
      </c>
    </row>
  </sheetData>
  <sheetProtection sheet="true" password="cc3d" objects="true" scenarios="true"/>
  <mergeCells count="29">
    <mergeCell ref="A7:A9"/>
    <mergeCell ref="B7:B9"/>
    <mergeCell ref="C7:E7"/>
    <mergeCell ref="A10:A12"/>
    <mergeCell ref="B10:B12"/>
    <mergeCell ref="C10:E10"/>
    <mergeCell ref="A13:A17"/>
    <mergeCell ref="B13:B17"/>
    <mergeCell ref="C13:E13"/>
    <mergeCell ref="C14:C15"/>
    <mergeCell ref="A18:A22"/>
    <mergeCell ref="B18:B22"/>
    <mergeCell ref="C18:E18"/>
    <mergeCell ref="C19:C20"/>
    <mergeCell ref="A23:A25"/>
    <mergeCell ref="B23:B25"/>
    <mergeCell ref="C23:E23"/>
    <mergeCell ref="A26:A28"/>
    <mergeCell ref="B26:B28"/>
    <mergeCell ref="C26:E26"/>
    <mergeCell ref="A29:A31"/>
    <mergeCell ref="B29:B31"/>
    <mergeCell ref="C29:E29"/>
    <mergeCell ref="A32:A34"/>
    <mergeCell ref="B32:B34"/>
    <mergeCell ref="C32:E32"/>
    <mergeCell ref="A35:A36"/>
    <mergeCell ref="B35:B36"/>
    <mergeCell ref="C35:E35"/>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Roman,標準"&amp;A</oddHeader>
    <oddFooter>&amp;C&amp;"Times New Roman,標準"ページ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44"/>
  <sheetViews>
    <sheetView showFormulas="false" showGridLines="true" showRowColHeaders="true" showZeros="true" rightToLeft="false" tabSelected="false" showOutlineSymbols="true" defaultGridColor="true" view="normal" topLeftCell="A1" colorId="64" zoomScale="105" zoomScaleNormal="105" zoomScalePageLayoutView="100" workbookViewId="0">
      <selection pane="topLeft" activeCell="B2" activeCellId="0" sqref="B2"/>
    </sheetView>
  </sheetViews>
  <sheetFormatPr defaultColWidth="10.5703125" defaultRowHeight="17" zeroHeight="false" outlineLevelRow="0" outlineLevelCol="0"/>
  <cols>
    <col collapsed="false" customWidth="true" hidden="false" outlineLevel="0" max="1" min="1" style="218" width="11.43"/>
    <col collapsed="false" customWidth="false" hidden="false" outlineLevel="0" max="3" min="2" style="218" width="10.56"/>
    <col collapsed="false" customWidth="true" hidden="false" outlineLevel="0" max="4" min="4" style="219" width="27.06"/>
    <col collapsed="false" customWidth="true" hidden="false" outlineLevel="0" max="5" min="5" style="220" width="4.93"/>
    <col collapsed="false" customWidth="true" hidden="false" outlineLevel="0" max="6" min="6" style="220" width="6.43"/>
    <col collapsed="false" customWidth="true" hidden="false" outlineLevel="0" max="7" min="7" style="221" width="50.81"/>
  </cols>
  <sheetData>
    <row r="1" customFormat="false" ht="17" hidden="false" customHeight="false" outlineLevel="0" collapsed="false">
      <c r="A1" s="222" t="s">
        <v>428</v>
      </c>
      <c r="B1" s="220"/>
      <c r="C1" s="220"/>
      <c r="D1" s="223"/>
      <c r="F1" s="224"/>
    </row>
    <row r="2" customFormat="false" ht="17" hidden="false" customHeight="false" outlineLevel="0" collapsed="false">
      <c r="A2" s="220"/>
      <c r="B2" s="220"/>
      <c r="C2" s="220"/>
      <c r="D2" s="223"/>
      <c r="F2" s="224"/>
    </row>
    <row r="3" customFormat="false" ht="31.25" hidden="false" customHeight="true" outlineLevel="0" collapsed="false">
      <c r="A3" s="129" t="s">
        <v>292</v>
      </c>
      <c r="B3" s="129" t="s">
        <v>293</v>
      </c>
      <c r="C3" s="129"/>
      <c r="D3" s="133" t="s">
        <v>294</v>
      </c>
      <c r="E3" s="129" t="s">
        <v>295</v>
      </c>
      <c r="F3" s="181" t="s">
        <v>296</v>
      </c>
      <c r="G3" s="225" t="s">
        <v>297</v>
      </c>
    </row>
    <row r="4" customFormat="false" ht="59.7" hidden="false" customHeight="true" outlineLevel="0" collapsed="false">
      <c r="A4" s="226" t="s">
        <v>429</v>
      </c>
      <c r="B4" s="226" t="s">
        <v>145</v>
      </c>
      <c r="C4" s="129" t="s">
        <v>28</v>
      </c>
      <c r="D4" s="147" t="s">
        <v>430</v>
      </c>
      <c r="E4" s="147"/>
      <c r="F4" s="147"/>
      <c r="G4" s="147"/>
    </row>
    <row r="5" customFormat="false" ht="17.05" hidden="false" customHeight="true" outlineLevel="0" collapsed="false">
      <c r="A5" s="226"/>
      <c r="B5" s="226"/>
      <c r="C5" s="226"/>
      <c r="D5" s="147" t="s">
        <v>431</v>
      </c>
      <c r="E5" s="129" t="s">
        <v>301</v>
      </c>
      <c r="F5" s="227" t="n">
        <v>0</v>
      </c>
      <c r="G5" s="192" t="s">
        <v>432</v>
      </c>
    </row>
    <row r="6" customFormat="false" ht="17.05" hidden="false" customHeight="false" outlineLevel="0" collapsed="false">
      <c r="A6" s="226"/>
      <c r="B6" s="226"/>
      <c r="C6" s="226"/>
      <c r="D6" s="147"/>
      <c r="E6" s="129" t="s">
        <v>333</v>
      </c>
      <c r="F6" s="227" t="s">
        <v>433</v>
      </c>
      <c r="G6" s="192" t="s">
        <v>434</v>
      </c>
    </row>
    <row r="7" customFormat="false" ht="17.05" hidden="false" customHeight="false" outlineLevel="0" collapsed="false">
      <c r="A7" s="226"/>
      <c r="B7" s="226"/>
      <c r="C7" s="226"/>
      <c r="D7" s="228" t="s">
        <v>435</v>
      </c>
      <c r="E7" s="129"/>
      <c r="F7" s="129"/>
      <c r="G7" s="193" t="s">
        <v>436</v>
      </c>
    </row>
    <row r="8" customFormat="false" ht="17.05" hidden="false" customHeight="true" outlineLevel="0" collapsed="false">
      <c r="A8" s="226"/>
      <c r="B8" s="226"/>
      <c r="C8" s="226"/>
      <c r="D8" s="147" t="s">
        <v>437</v>
      </c>
      <c r="E8" s="129" t="s">
        <v>301</v>
      </c>
      <c r="F8" s="227" t="s">
        <v>433</v>
      </c>
      <c r="G8" s="193" t="s">
        <v>438</v>
      </c>
    </row>
    <row r="9" customFormat="false" ht="34.8" hidden="false" customHeight="true" outlineLevel="0" collapsed="false">
      <c r="A9" s="226"/>
      <c r="B9" s="226"/>
      <c r="C9" s="226"/>
      <c r="D9" s="147"/>
      <c r="E9" s="129" t="s">
        <v>333</v>
      </c>
      <c r="F9" s="227" t="s">
        <v>433</v>
      </c>
      <c r="G9" s="193" t="s">
        <v>439</v>
      </c>
    </row>
    <row r="10" customFormat="false" ht="31.25" hidden="false" customHeight="true" outlineLevel="0" collapsed="false">
      <c r="A10" s="226"/>
      <c r="B10" s="226"/>
      <c r="C10" s="226"/>
      <c r="D10" s="147" t="s">
        <v>440</v>
      </c>
      <c r="E10" s="129" t="s">
        <v>301</v>
      </c>
      <c r="F10" s="227" t="s">
        <v>441</v>
      </c>
      <c r="G10" s="193" t="s">
        <v>442</v>
      </c>
      <c r="H10" s="2" t="s">
        <v>443</v>
      </c>
    </row>
    <row r="11" customFormat="false" ht="17.05" hidden="false" customHeight="false" outlineLevel="0" collapsed="false">
      <c r="A11" s="226"/>
      <c r="B11" s="226"/>
      <c r="C11" s="226"/>
      <c r="D11" s="147"/>
      <c r="E11" s="129" t="s">
        <v>333</v>
      </c>
      <c r="F11" s="227" t="s">
        <v>433</v>
      </c>
      <c r="G11" s="193" t="s">
        <v>444</v>
      </c>
    </row>
    <row r="12" customFormat="false" ht="31.25" hidden="false" customHeight="true" outlineLevel="0" collapsed="false">
      <c r="A12" s="226"/>
      <c r="B12" s="226"/>
      <c r="C12" s="226"/>
      <c r="D12" s="147" t="s">
        <v>445</v>
      </c>
      <c r="E12" s="129" t="s">
        <v>301</v>
      </c>
      <c r="F12" s="180" t="s">
        <v>446</v>
      </c>
      <c r="G12" s="193" t="s">
        <v>447</v>
      </c>
    </row>
    <row r="13" customFormat="false" ht="17.05" hidden="false" customHeight="false" outlineLevel="0" collapsed="false">
      <c r="A13" s="226"/>
      <c r="B13" s="226"/>
      <c r="C13" s="226"/>
      <c r="D13" s="147"/>
      <c r="E13" s="129" t="s">
        <v>333</v>
      </c>
      <c r="F13" s="227" t="s">
        <v>433</v>
      </c>
      <c r="G13" s="193" t="s">
        <v>444</v>
      </c>
    </row>
    <row r="14" customFormat="false" ht="31.25" hidden="false" customHeight="true" outlineLevel="0" collapsed="false">
      <c r="A14" s="226"/>
      <c r="B14" s="226"/>
      <c r="C14" s="226"/>
      <c r="D14" s="147" t="s">
        <v>448</v>
      </c>
      <c r="E14" s="129" t="s">
        <v>301</v>
      </c>
      <c r="F14" s="227"/>
      <c r="G14" s="193" t="s">
        <v>449</v>
      </c>
    </row>
    <row r="15" customFormat="false" ht="17.05" hidden="false" customHeight="false" outlineLevel="0" collapsed="false">
      <c r="A15" s="226"/>
      <c r="B15" s="226"/>
      <c r="C15" s="226"/>
      <c r="D15" s="147"/>
      <c r="E15" s="129" t="s">
        <v>333</v>
      </c>
      <c r="F15" s="227" t="s">
        <v>433</v>
      </c>
      <c r="G15" s="193" t="s">
        <v>450</v>
      </c>
    </row>
    <row r="16" customFormat="false" ht="29.85" hidden="false" customHeight="true" outlineLevel="0" collapsed="false">
      <c r="A16" s="226"/>
      <c r="B16" s="226"/>
      <c r="C16" s="226"/>
      <c r="D16" s="147" t="s">
        <v>451</v>
      </c>
      <c r="E16" s="129" t="s">
        <v>301</v>
      </c>
      <c r="F16" s="227"/>
      <c r="G16" s="193" t="s">
        <v>452</v>
      </c>
    </row>
    <row r="17" customFormat="false" ht="17.05" hidden="false" customHeight="false" outlineLevel="0" collapsed="false">
      <c r="A17" s="226"/>
      <c r="B17" s="226"/>
      <c r="C17" s="226"/>
      <c r="D17" s="147"/>
      <c r="E17" s="129" t="s">
        <v>333</v>
      </c>
      <c r="F17" s="227" t="s">
        <v>433</v>
      </c>
      <c r="G17" s="193" t="s">
        <v>453</v>
      </c>
    </row>
    <row r="18" customFormat="false" ht="29.85" hidden="false" customHeight="true" outlineLevel="0" collapsed="false">
      <c r="A18" s="226"/>
      <c r="B18" s="226"/>
      <c r="C18" s="226"/>
      <c r="D18" s="147" t="s">
        <v>454</v>
      </c>
      <c r="E18" s="129" t="s">
        <v>301</v>
      </c>
      <c r="F18" s="227"/>
      <c r="G18" s="193" t="s">
        <v>455</v>
      </c>
    </row>
    <row r="19" customFormat="false" ht="17.05" hidden="false" customHeight="false" outlineLevel="0" collapsed="false">
      <c r="A19" s="226"/>
      <c r="B19" s="226"/>
      <c r="C19" s="226"/>
      <c r="D19" s="147"/>
      <c r="E19" s="129" t="s">
        <v>333</v>
      </c>
      <c r="F19" s="180" t="s">
        <v>456</v>
      </c>
      <c r="G19" s="193" t="s">
        <v>457</v>
      </c>
    </row>
    <row r="20" customFormat="false" ht="29.85" hidden="false" customHeight="true" outlineLevel="0" collapsed="false">
      <c r="A20" s="226"/>
      <c r="B20" s="226"/>
      <c r="C20" s="226"/>
      <c r="D20" s="147" t="s">
        <v>458</v>
      </c>
      <c r="E20" s="129" t="s">
        <v>301</v>
      </c>
      <c r="F20" s="227" t="s">
        <v>441</v>
      </c>
      <c r="G20" s="193" t="s">
        <v>459</v>
      </c>
      <c r="H20" s="68" t="s">
        <v>460</v>
      </c>
    </row>
    <row r="21" customFormat="false" ht="17.05" hidden="false" customHeight="false" outlineLevel="0" collapsed="false">
      <c r="A21" s="226"/>
      <c r="B21" s="226"/>
      <c r="C21" s="226"/>
      <c r="D21" s="147"/>
      <c r="E21" s="129" t="s">
        <v>333</v>
      </c>
      <c r="F21" s="227" t="s">
        <v>433</v>
      </c>
      <c r="G21" s="193" t="s">
        <v>461</v>
      </c>
    </row>
    <row r="22" customFormat="false" ht="29.85" hidden="false" customHeight="true" outlineLevel="0" collapsed="false">
      <c r="A22" s="226"/>
      <c r="B22" s="226"/>
      <c r="C22" s="226"/>
      <c r="D22" s="147" t="s">
        <v>462</v>
      </c>
      <c r="E22" s="129" t="s">
        <v>301</v>
      </c>
      <c r="F22" s="180" t="s">
        <v>463</v>
      </c>
      <c r="G22" s="193" t="s">
        <v>464</v>
      </c>
    </row>
    <row r="23" customFormat="false" ht="17.05" hidden="false" customHeight="false" outlineLevel="0" collapsed="false">
      <c r="A23" s="226"/>
      <c r="B23" s="226"/>
      <c r="C23" s="226"/>
      <c r="D23" s="147"/>
      <c r="E23" s="129" t="s">
        <v>333</v>
      </c>
      <c r="F23" s="227" t="s">
        <v>433</v>
      </c>
      <c r="G23" s="193" t="s">
        <v>465</v>
      </c>
    </row>
    <row r="24" customFormat="false" ht="29.85" hidden="false" customHeight="true" outlineLevel="0" collapsed="false">
      <c r="A24" s="226"/>
      <c r="B24" s="226"/>
      <c r="C24" s="226"/>
      <c r="D24" s="147" t="s">
        <v>466</v>
      </c>
      <c r="E24" s="129" t="s">
        <v>301</v>
      </c>
      <c r="F24" s="227"/>
      <c r="G24" s="193" t="s">
        <v>467</v>
      </c>
    </row>
    <row r="25" customFormat="false" ht="17.05" hidden="false" customHeight="false" outlineLevel="0" collapsed="false">
      <c r="A25" s="226"/>
      <c r="B25" s="226"/>
      <c r="C25" s="226"/>
      <c r="D25" s="147"/>
      <c r="E25" s="129" t="s">
        <v>333</v>
      </c>
      <c r="F25" s="227" t="s">
        <v>433</v>
      </c>
      <c r="G25" s="193" t="s">
        <v>468</v>
      </c>
    </row>
    <row r="26" customFormat="false" ht="29.85" hidden="false" customHeight="true" outlineLevel="0" collapsed="false">
      <c r="A26" s="226"/>
      <c r="B26" s="226"/>
      <c r="C26" s="226"/>
      <c r="D26" s="147" t="s">
        <v>469</v>
      </c>
      <c r="E26" s="129" t="s">
        <v>301</v>
      </c>
      <c r="F26" s="227"/>
      <c r="G26" s="193" t="s">
        <v>470</v>
      </c>
    </row>
    <row r="27" customFormat="false" ht="17.05" hidden="false" customHeight="false" outlineLevel="0" collapsed="false">
      <c r="A27" s="226"/>
      <c r="B27" s="226"/>
      <c r="C27" s="226"/>
      <c r="D27" s="147"/>
      <c r="E27" s="129" t="s">
        <v>333</v>
      </c>
      <c r="F27" s="227" t="s">
        <v>433</v>
      </c>
      <c r="G27" s="193" t="s">
        <v>471</v>
      </c>
    </row>
    <row r="28" customFormat="false" ht="29.85" hidden="false" customHeight="true" outlineLevel="0" collapsed="false">
      <c r="A28" s="226"/>
      <c r="B28" s="226"/>
      <c r="C28" s="226"/>
      <c r="D28" s="147" t="s">
        <v>472</v>
      </c>
      <c r="E28" s="129" t="s">
        <v>301</v>
      </c>
      <c r="F28" s="227"/>
      <c r="G28" s="193" t="s">
        <v>473</v>
      </c>
    </row>
    <row r="29" customFormat="false" ht="17.05" hidden="false" customHeight="false" outlineLevel="0" collapsed="false">
      <c r="A29" s="226"/>
      <c r="B29" s="226"/>
      <c r="C29" s="226"/>
      <c r="D29" s="147"/>
      <c r="E29" s="129" t="s">
        <v>333</v>
      </c>
      <c r="F29" s="180" t="s">
        <v>474</v>
      </c>
      <c r="G29" s="193" t="s">
        <v>475</v>
      </c>
    </row>
    <row r="30" customFormat="false" ht="17" hidden="false" customHeight="false" outlineLevel="0" collapsed="false">
      <c r="A30" s="226"/>
      <c r="B30" s="226"/>
      <c r="C30" s="226"/>
      <c r="D30" s="228"/>
      <c r="E30" s="129"/>
      <c r="F30" s="129"/>
      <c r="G30" s="192"/>
    </row>
    <row r="31" customFormat="false" ht="59.7" hidden="false" customHeight="true" outlineLevel="0" collapsed="false">
      <c r="A31" s="226" t="s">
        <v>476</v>
      </c>
      <c r="B31" s="226"/>
      <c r="C31" s="129" t="s">
        <v>30</v>
      </c>
      <c r="D31" s="147" t="s">
        <v>477</v>
      </c>
      <c r="E31" s="147"/>
      <c r="F31" s="147"/>
      <c r="G31" s="147"/>
    </row>
    <row r="32" customFormat="false" ht="17" hidden="false" customHeight="true" outlineLevel="0" collapsed="false">
      <c r="A32" s="226"/>
      <c r="B32" s="226"/>
      <c r="C32" s="226"/>
      <c r="D32" s="147" t="s">
        <v>431</v>
      </c>
      <c r="E32" s="129" t="s">
        <v>301</v>
      </c>
      <c r="F32" s="227" t="n">
        <v>0</v>
      </c>
      <c r="G32" s="192" t="s">
        <v>432</v>
      </c>
    </row>
    <row r="33" customFormat="false" ht="17.05" hidden="false" customHeight="false" outlineLevel="0" collapsed="false">
      <c r="A33" s="226"/>
      <c r="B33" s="226"/>
      <c r="C33" s="226"/>
      <c r="D33" s="147"/>
      <c r="E33" s="129" t="s">
        <v>333</v>
      </c>
      <c r="F33" s="227" t="s">
        <v>433</v>
      </c>
      <c r="G33" s="192" t="s">
        <v>434</v>
      </c>
    </row>
    <row r="34" customFormat="false" ht="17.05" hidden="false" customHeight="false" outlineLevel="0" collapsed="false">
      <c r="A34" s="226"/>
      <c r="B34" s="226"/>
      <c r="C34" s="226"/>
      <c r="D34" s="228" t="s">
        <v>478</v>
      </c>
      <c r="E34" s="129"/>
      <c r="F34" s="129"/>
      <c r="G34" s="193" t="s">
        <v>479</v>
      </c>
    </row>
    <row r="35" customFormat="false" ht="17" hidden="false" customHeight="true" outlineLevel="0" collapsed="false">
      <c r="A35" s="226"/>
      <c r="B35" s="226"/>
      <c r="C35" s="226"/>
      <c r="D35" s="147" t="s">
        <v>480</v>
      </c>
      <c r="E35" s="129" t="s">
        <v>301</v>
      </c>
      <c r="F35" s="227" t="s">
        <v>433</v>
      </c>
      <c r="G35" s="193" t="s">
        <v>481</v>
      </c>
    </row>
    <row r="36" customFormat="false" ht="31.95" hidden="false" customHeight="true" outlineLevel="0" collapsed="false">
      <c r="A36" s="226"/>
      <c r="B36" s="226"/>
      <c r="C36" s="226"/>
      <c r="D36" s="147"/>
      <c r="E36" s="129" t="s">
        <v>333</v>
      </c>
      <c r="F36" s="227" t="s">
        <v>433</v>
      </c>
      <c r="G36" s="193" t="s">
        <v>482</v>
      </c>
    </row>
    <row r="37" customFormat="false" ht="29.85" hidden="false" customHeight="true" outlineLevel="0" collapsed="false">
      <c r="A37" s="226"/>
      <c r="B37" s="226"/>
      <c r="C37" s="226"/>
      <c r="D37" s="147" t="s">
        <v>483</v>
      </c>
      <c r="E37" s="129" t="s">
        <v>301</v>
      </c>
      <c r="F37" s="227" t="s">
        <v>484</v>
      </c>
      <c r="G37" s="193" t="s">
        <v>485</v>
      </c>
    </row>
    <row r="38" customFormat="false" ht="17.05" hidden="false" customHeight="false" outlineLevel="0" collapsed="false">
      <c r="A38" s="226"/>
      <c r="B38" s="226"/>
      <c r="C38" s="226"/>
      <c r="D38" s="147"/>
      <c r="E38" s="129" t="s">
        <v>333</v>
      </c>
      <c r="F38" s="227" t="s">
        <v>433</v>
      </c>
      <c r="G38" s="193" t="s">
        <v>444</v>
      </c>
    </row>
    <row r="39" customFormat="false" ht="29.85" hidden="false" customHeight="true" outlineLevel="0" collapsed="false">
      <c r="A39" s="226"/>
      <c r="B39" s="226"/>
      <c r="C39" s="226"/>
      <c r="D39" s="147" t="s">
        <v>486</v>
      </c>
      <c r="E39" s="129" t="s">
        <v>301</v>
      </c>
      <c r="F39" s="180" t="s">
        <v>446</v>
      </c>
      <c r="G39" s="193" t="s">
        <v>487</v>
      </c>
    </row>
    <row r="40" customFormat="false" ht="17.05" hidden="false" customHeight="false" outlineLevel="0" collapsed="false">
      <c r="A40" s="226"/>
      <c r="B40" s="226"/>
      <c r="C40" s="226"/>
      <c r="D40" s="147"/>
      <c r="E40" s="129" t="s">
        <v>333</v>
      </c>
      <c r="F40" s="227" t="s">
        <v>433</v>
      </c>
      <c r="G40" s="193" t="s">
        <v>444</v>
      </c>
    </row>
    <row r="41" customFormat="false" ht="29.85" hidden="false" customHeight="true" outlineLevel="0" collapsed="false">
      <c r="A41" s="226"/>
      <c r="B41" s="226"/>
      <c r="C41" s="226"/>
      <c r="D41" s="147" t="s">
        <v>488</v>
      </c>
      <c r="E41" s="129" t="s">
        <v>301</v>
      </c>
      <c r="F41" s="227"/>
      <c r="G41" s="193" t="s">
        <v>489</v>
      </c>
    </row>
    <row r="42" customFormat="false" ht="17.05" hidden="false" customHeight="false" outlineLevel="0" collapsed="false">
      <c r="A42" s="226"/>
      <c r="B42" s="226"/>
      <c r="C42" s="226"/>
      <c r="D42" s="147"/>
      <c r="E42" s="129" t="s">
        <v>333</v>
      </c>
      <c r="F42" s="227" t="s">
        <v>433</v>
      </c>
      <c r="G42" s="193" t="s">
        <v>450</v>
      </c>
    </row>
    <row r="43" customFormat="false" ht="29.85" hidden="false" customHeight="true" outlineLevel="0" collapsed="false">
      <c r="A43" s="226"/>
      <c r="B43" s="226"/>
      <c r="C43" s="226"/>
      <c r="D43" s="147" t="s">
        <v>490</v>
      </c>
      <c r="E43" s="129" t="s">
        <v>301</v>
      </c>
      <c r="F43" s="227"/>
      <c r="G43" s="193" t="s">
        <v>491</v>
      </c>
    </row>
    <row r="44" customFormat="false" ht="17.05" hidden="false" customHeight="false" outlineLevel="0" collapsed="false">
      <c r="A44" s="226"/>
      <c r="B44" s="226"/>
      <c r="C44" s="226"/>
      <c r="D44" s="147"/>
      <c r="E44" s="129" t="s">
        <v>333</v>
      </c>
      <c r="F44" s="227" t="s">
        <v>433</v>
      </c>
      <c r="G44" s="193" t="s">
        <v>453</v>
      </c>
    </row>
    <row r="45" customFormat="false" ht="29.85" hidden="false" customHeight="true" outlineLevel="0" collapsed="false">
      <c r="A45" s="226"/>
      <c r="B45" s="226"/>
      <c r="C45" s="226"/>
      <c r="D45" s="147" t="s">
        <v>492</v>
      </c>
      <c r="E45" s="129" t="s">
        <v>301</v>
      </c>
      <c r="F45" s="227"/>
      <c r="G45" s="193" t="s">
        <v>493</v>
      </c>
    </row>
    <row r="46" customFormat="false" ht="17.05" hidden="false" customHeight="false" outlineLevel="0" collapsed="false">
      <c r="A46" s="226"/>
      <c r="B46" s="226"/>
      <c r="C46" s="226"/>
      <c r="D46" s="147"/>
      <c r="E46" s="129" t="s">
        <v>333</v>
      </c>
      <c r="F46" s="180" t="s">
        <v>456</v>
      </c>
      <c r="G46" s="193" t="s">
        <v>457</v>
      </c>
    </row>
    <row r="47" customFormat="false" ht="31.25" hidden="false" customHeight="true" outlineLevel="0" collapsed="false">
      <c r="A47" s="226"/>
      <c r="B47" s="226"/>
      <c r="C47" s="226"/>
      <c r="D47" s="147" t="s">
        <v>494</v>
      </c>
      <c r="E47" s="129" t="s">
        <v>301</v>
      </c>
      <c r="F47" s="227" t="s">
        <v>484</v>
      </c>
      <c r="G47" s="193" t="s">
        <v>495</v>
      </c>
    </row>
    <row r="48" customFormat="false" ht="17.05" hidden="false" customHeight="false" outlineLevel="0" collapsed="false">
      <c r="A48" s="226"/>
      <c r="B48" s="226"/>
      <c r="C48" s="226"/>
      <c r="D48" s="147"/>
      <c r="E48" s="129" t="s">
        <v>333</v>
      </c>
      <c r="F48" s="227" t="s">
        <v>433</v>
      </c>
      <c r="G48" s="193" t="s">
        <v>461</v>
      </c>
    </row>
    <row r="49" customFormat="false" ht="29.85" hidden="false" customHeight="true" outlineLevel="0" collapsed="false">
      <c r="A49" s="226"/>
      <c r="B49" s="226"/>
      <c r="C49" s="226"/>
      <c r="D49" s="147" t="s">
        <v>496</v>
      </c>
      <c r="E49" s="129" t="s">
        <v>301</v>
      </c>
      <c r="F49" s="180" t="s">
        <v>463</v>
      </c>
      <c r="G49" s="193" t="s">
        <v>497</v>
      </c>
    </row>
    <row r="50" customFormat="false" ht="17.05" hidden="false" customHeight="false" outlineLevel="0" collapsed="false">
      <c r="A50" s="226"/>
      <c r="B50" s="226"/>
      <c r="C50" s="226"/>
      <c r="D50" s="147"/>
      <c r="E50" s="129" t="s">
        <v>333</v>
      </c>
      <c r="F50" s="227" t="s">
        <v>433</v>
      </c>
      <c r="G50" s="193" t="s">
        <v>465</v>
      </c>
    </row>
    <row r="51" customFormat="false" ht="29.85" hidden="false" customHeight="true" outlineLevel="0" collapsed="false">
      <c r="A51" s="226"/>
      <c r="B51" s="226"/>
      <c r="C51" s="226"/>
      <c r="D51" s="147" t="s">
        <v>498</v>
      </c>
      <c r="E51" s="129" t="s">
        <v>301</v>
      </c>
      <c r="F51" s="227"/>
      <c r="G51" s="193" t="s">
        <v>499</v>
      </c>
    </row>
    <row r="52" customFormat="false" ht="17.05" hidden="false" customHeight="false" outlineLevel="0" collapsed="false">
      <c r="A52" s="226"/>
      <c r="B52" s="226"/>
      <c r="C52" s="226"/>
      <c r="D52" s="147"/>
      <c r="E52" s="129" t="s">
        <v>333</v>
      </c>
      <c r="F52" s="227" t="s">
        <v>433</v>
      </c>
      <c r="G52" s="193" t="s">
        <v>468</v>
      </c>
    </row>
    <row r="53" customFormat="false" ht="29.85" hidden="false" customHeight="true" outlineLevel="0" collapsed="false">
      <c r="A53" s="226"/>
      <c r="B53" s="226"/>
      <c r="C53" s="226"/>
      <c r="D53" s="147" t="s">
        <v>500</v>
      </c>
      <c r="E53" s="129" t="s">
        <v>301</v>
      </c>
      <c r="F53" s="227"/>
      <c r="G53" s="193" t="s">
        <v>501</v>
      </c>
    </row>
    <row r="54" customFormat="false" ht="17.05" hidden="false" customHeight="false" outlineLevel="0" collapsed="false">
      <c r="A54" s="226"/>
      <c r="B54" s="226"/>
      <c r="C54" s="226"/>
      <c r="D54" s="147"/>
      <c r="E54" s="129" t="s">
        <v>333</v>
      </c>
      <c r="F54" s="227" t="s">
        <v>433</v>
      </c>
      <c r="G54" s="193" t="s">
        <v>471</v>
      </c>
    </row>
    <row r="55" customFormat="false" ht="29.85" hidden="false" customHeight="true" outlineLevel="0" collapsed="false">
      <c r="A55" s="226"/>
      <c r="B55" s="226"/>
      <c r="C55" s="226"/>
      <c r="D55" s="147" t="s">
        <v>502</v>
      </c>
      <c r="E55" s="129" t="s">
        <v>301</v>
      </c>
      <c r="F55" s="227"/>
      <c r="G55" s="193" t="s">
        <v>503</v>
      </c>
    </row>
    <row r="56" customFormat="false" ht="17.05" hidden="false" customHeight="false" outlineLevel="0" collapsed="false">
      <c r="A56" s="226"/>
      <c r="B56" s="226"/>
      <c r="C56" s="226"/>
      <c r="D56" s="147"/>
      <c r="E56" s="129" t="s">
        <v>333</v>
      </c>
      <c r="F56" s="180" t="s">
        <v>474</v>
      </c>
      <c r="G56" s="193" t="s">
        <v>475</v>
      </c>
    </row>
    <row r="57" customFormat="false" ht="17" hidden="false" customHeight="false" outlineLevel="0" collapsed="false">
      <c r="A57" s="226"/>
      <c r="B57" s="226"/>
      <c r="C57" s="226"/>
      <c r="D57" s="228"/>
      <c r="E57" s="129"/>
      <c r="F57" s="129"/>
      <c r="G57" s="192"/>
    </row>
    <row r="58" customFormat="false" ht="31.25" hidden="false" customHeight="true" outlineLevel="0" collapsed="false">
      <c r="A58" s="226" t="s">
        <v>504</v>
      </c>
      <c r="B58" s="226" t="s">
        <v>146</v>
      </c>
      <c r="C58" s="129" t="s">
        <v>28</v>
      </c>
      <c r="D58" s="143" t="s">
        <v>505</v>
      </c>
      <c r="E58" s="143"/>
      <c r="F58" s="143"/>
      <c r="G58" s="143"/>
    </row>
    <row r="59" customFormat="false" ht="17" hidden="false" customHeight="true" outlineLevel="0" collapsed="false">
      <c r="A59" s="226"/>
      <c r="B59" s="226"/>
      <c r="C59" s="129"/>
      <c r="D59" s="216" t="s">
        <v>506</v>
      </c>
      <c r="E59" s="129" t="s">
        <v>301</v>
      </c>
      <c r="F59" s="227" t="n">
        <v>0</v>
      </c>
      <c r="G59" s="193" t="s">
        <v>507</v>
      </c>
    </row>
    <row r="60" customFormat="false" ht="17.05" hidden="false" customHeight="false" outlineLevel="0" collapsed="false">
      <c r="A60" s="226"/>
      <c r="B60" s="226"/>
      <c r="C60" s="129"/>
      <c r="D60" s="216"/>
      <c r="E60" s="129" t="s">
        <v>333</v>
      </c>
      <c r="F60" s="227" t="s">
        <v>433</v>
      </c>
      <c r="G60" s="193" t="s">
        <v>508</v>
      </c>
    </row>
    <row r="61" customFormat="false" ht="17" hidden="false" customHeight="true" outlineLevel="0" collapsed="false">
      <c r="A61" s="226"/>
      <c r="B61" s="226"/>
      <c r="C61" s="129"/>
      <c r="D61" s="216" t="s">
        <v>509</v>
      </c>
      <c r="E61" s="129" t="s">
        <v>301</v>
      </c>
      <c r="F61" s="227" t="n">
        <v>0</v>
      </c>
      <c r="G61" s="192" t="s">
        <v>510</v>
      </c>
    </row>
    <row r="62" customFormat="false" ht="17.05" hidden="false" customHeight="false" outlineLevel="0" collapsed="false">
      <c r="A62" s="226"/>
      <c r="B62" s="226"/>
      <c r="C62" s="129"/>
      <c r="D62" s="216"/>
      <c r="E62" s="129" t="s">
        <v>333</v>
      </c>
      <c r="F62" s="227" t="s">
        <v>433</v>
      </c>
      <c r="G62" s="193" t="s">
        <v>511</v>
      </c>
    </row>
    <row r="63" customFormat="false" ht="53.3" hidden="false" customHeight="true" outlineLevel="0" collapsed="false">
      <c r="A63" s="226"/>
      <c r="B63" s="226"/>
      <c r="C63" s="129"/>
      <c r="D63" s="229" t="s">
        <v>512</v>
      </c>
      <c r="E63" s="129"/>
      <c r="F63" s="129"/>
      <c r="G63" s="192" t="s">
        <v>513</v>
      </c>
      <c r="H63" s="2" t="s">
        <v>514</v>
      </c>
    </row>
    <row r="64" customFormat="false" ht="29.85" hidden="false" customHeight="true" outlineLevel="0" collapsed="false">
      <c r="A64" s="226"/>
      <c r="B64" s="226"/>
      <c r="C64" s="129"/>
      <c r="D64" s="216" t="s">
        <v>515</v>
      </c>
      <c r="E64" s="129" t="s">
        <v>301</v>
      </c>
      <c r="F64" s="227" t="s">
        <v>433</v>
      </c>
      <c r="G64" s="193" t="s">
        <v>516</v>
      </c>
    </row>
    <row r="65" customFormat="false" ht="31.25" hidden="false" customHeight="false" outlineLevel="0" collapsed="false">
      <c r="A65" s="226"/>
      <c r="B65" s="226"/>
      <c r="C65" s="129"/>
      <c r="D65" s="216"/>
      <c r="E65" s="129" t="s">
        <v>333</v>
      </c>
      <c r="F65" s="227" t="n">
        <v>0</v>
      </c>
      <c r="G65" s="193" t="s">
        <v>517</v>
      </c>
    </row>
    <row r="66" customFormat="false" ht="29.85" hidden="false" customHeight="true" outlineLevel="0" collapsed="false">
      <c r="A66" s="226"/>
      <c r="B66" s="226"/>
      <c r="C66" s="129"/>
      <c r="D66" s="216" t="s">
        <v>518</v>
      </c>
      <c r="E66" s="129" t="s">
        <v>301</v>
      </c>
      <c r="F66" s="129" t="s">
        <v>519</v>
      </c>
      <c r="G66" s="192" t="s">
        <v>520</v>
      </c>
    </row>
    <row r="67" customFormat="false" ht="31.25" hidden="false" customHeight="false" outlineLevel="0" collapsed="false">
      <c r="A67" s="226"/>
      <c r="B67" s="226"/>
      <c r="C67" s="129"/>
      <c r="D67" s="216"/>
      <c r="E67" s="129" t="s">
        <v>333</v>
      </c>
      <c r="F67" s="129" t="s">
        <v>521</v>
      </c>
      <c r="G67" s="193" t="s">
        <v>522</v>
      </c>
    </row>
    <row r="68" customFormat="false" ht="17" hidden="false" customHeight="false" outlineLevel="0" collapsed="false">
      <c r="A68" s="226"/>
      <c r="B68" s="226"/>
      <c r="C68" s="129"/>
      <c r="D68" s="228"/>
      <c r="E68" s="129"/>
      <c r="F68" s="129"/>
      <c r="G68" s="192"/>
    </row>
    <row r="69" customFormat="false" ht="31.25" hidden="false" customHeight="true" outlineLevel="0" collapsed="false">
      <c r="A69" s="226" t="s">
        <v>523</v>
      </c>
      <c r="B69" s="226"/>
      <c r="C69" s="129" t="s">
        <v>30</v>
      </c>
      <c r="D69" s="143" t="s">
        <v>524</v>
      </c>
      <c r="E69" s="143"/>
      <c r="F69" s="143"/>
      <c r="G69" s="143"/>
    </row>
    <row r="70" customFormat="false" ht="17.05" hidden="false" customHeight="true" outlineLevel="0" collapsed="false">
      <c r="A70" s="226"/>
      <c r="B70" s="226"/>
      <c r="C70" s="129"/>
      <c r="D70" s="216" t="s">
        <v>525</v>
      </c>
      <c r="E70" s="129" t="s">
        <v>301</v>
      </c>
      <c r="F70" s="227" t="n">
        <v>0</v>
      </c>
      <c r="G70" s="193" t="s">
        <v>526</v>
      </c>
    </row>
    <row r="71" customFormat="false" ht="17.05" hidden="false" customHeight="false" outlineLevel="0" collapsed="false">
      <c r="A71" s="226"/>
      <c r="B71" s="226"/>
      <c r="C71" s="129"/>
      <c r="D71" s="216"/>
      <c r="E71" s="129" t="s">
        <v>333</v>
      </c>
      <c r="F71" s="227" t="s">
        <v>433</v>
      </c>
      <c r="G71" s="193" t="s">
        <v>508</v>
      </c>
    </row>
    <row r="72" customFormat="false" ht="17.05" hidden="false" customHeight="true" outlineLevel="0" collapsed="false">
      <c r="A72" s="226"/>
      <c r="B72" s="226"/>
      <c r="C72" s="129"/>
      <c r="D72" s="216" t="s">
        <v>509</v>
      </c>
      <c r="E72" s="129" t="s">
        <v>301</v>
      </c>
      <c r="F72" s="227" t="n">
        <v>0</v>
      </c>
      <c r="G72" s="192" t="s">
        <v>510</v>
      </c>
    </row>
    <row r="73" customFormat="false" ht="17.05" hidden="false" customHeight="false" outlineLevel="0" collapsed="false">
      <c r="A73" s="226"/>
      <c r="B73" s="226"/>
      <c r="C73" s="129"/>
      <c r="D73" s="216"/>
      <c r="E73" s="129" t="s">
        <v>333</v>
      </c>
      <c r="F73" s="227" t="s">
        <v>433</v>
      </c>
      <c r="G73" s="193" t="s">
        <v>511</v>
      </c>
    </row>
    <row r="74" customFormat="false" ht="45.45" hidden="false" customHeight="false" outlineLevel="0" collapsed="false">
      <c r="A74" s="226"/>
      <c r="B74" s="226"/>
      <c r="C74" s="129"/>
      <c r="D74" s="229" t="s">
        <v>527</v>
      </c>
      <c r="E74" s="129"/>
      <c r="F74" s="129"/>
      <c r="G74" s="192" t="s">
        <v>528</v>
      </c>
    </row>
    <row r="75" customFormat="false" ht="31.25" hidden="false" customHeight="true" outlineLevel="0" collapsed="false">
      <c r="A75" s="226"/>
      <c r="B75" s="226"/>
      <c r="C75" s="129"/>
      <c r="D75" s="216" t="s">
        <v>529</v>
      </c>
      <c r="E75" s="129" t="s">
        <v>301</v>
      </c>
      <c r="F75" s="227" t="s">
        <v>433</v>
      </c>
      <c r="G75" s="193" t="s">
        <v>530</v>
      </c>
    </row>
    <row r="76" customFormat="false" ht="31.25" hidden="false" customHeight="false" outlineLevel="0" collapsed="false">
      <c r="A76" s="226"/>
      <c r="B76" s="226"/>
      <c r="C76" s="129"/>
      <c r="D76" s="216"/>
      <c r="E76" s="129" t="s">
        <v>333</v>
      </c>
      <c r="F76" s="227" t="n">
        <v>0</v>
      </c>
      <c r="G76" s="193" t="s">
        <v>531</v>
      </c>
    </row>
    <row r="77" customFormat="false" ht="31.25" hidden="false" customHeight="true" outlineLevel="0" collapsed="false">
      <c r="A77" s="226"/>
      <c r="B77" s="226"/>
      <c r="C77" s="129"/>
      <c r="D77" s="216" t="s">
        <v>532</v>
      </c>
      <c r="E77" s="129" t="s">
        <v>301</v>
      </c>
      <c r="F77" s="129" t="s">
        <v>519</v>
      </c>
      <c r="G77" s="192" t="s">
        <v>533</v>
      </c>
    </row>
    <row r="78" customFormat="false" ht="31.25" hidden="false" customHeight="false" outlineLevel="0" collapsed="false">
      <c r="A78" s="226"/>
      <c r="B78" s="226"/>
      <c r="C78" s="129"/>
      <c r="D78" s="216"/>
      <c r="E78" s="129" t="s">
        <v>333</v>
      </c>
      <c r="F78" s="129" t="s">
        <v>521</v>
      </c>
      <c r="G78" s="193" t="s">
        <v>534</v>
      </c>
    </row>
    <row r="79" customFormat="false" ht="17" hidden="false" customHeight="false" outlineLevel="0" collapsed="false">
      <c r="A79" s="226"/>
      <c r="B79" s="226"/>
      <c r="C79" s="129"/>
      <c r="D79" s="228"/>
      <c r="E79" s="129"/>
      <c r="F79" s="129"/>
      <c r="G79" s="192"/>
    </row>
    <row r="80" customFormat="false" ht="31.25" hidden="false" customHeight="true" outlineLevel="0" collapsed="false">
      <c r="A80" s="226" t="s">
        <v>535</v>
      </c>
      <c r="B80" s="226" t="s">
        <v>151</v>
      </c>
      <c r="C80" s="129" t="s">
        <v>28</v>
      </c>
      <c r="D80" s="143" t="s">
        <v>536</v>
      </c>
      <c r="E80" s="143"/>
      <c r="F80" s="143"/>
      <c r="G80" s="143"/>
    </row>
    <row r="81" customFormat="false" ht="17.05" hidden="false" customHeight="true" outlineLevel="0" collapsed="false">
      <c r="A81" s="226"/>
      <c r="B81" s="226"/>
      <c r="C81" s="226"/>
      <c r="D81" s="216" t="s">
        <v>537</v>
      </c>
      <c r="E81" s="129" t="s">
        <v>301</v>
      </c>
      <c r="F81" s="227" t="n">
        <v>0</v>
      </c>
      <c r="G81" s="192" t="s">
        <v>507</v>
      </c>
    </row>
    <row r="82" customFormat="false" ht="17.05" hidden="false" customHeight="false" outlineLevel="0" collapsed="false">
      <c r="A82" s="226"/>
      <c r="B82" s="226"/>
      <c r="C82" s="226"/>
      <c r="D82" s="216"/>
      <c r="E82" s="129" t="s">
        <v>333</v>
      </c>
      <c r="F82" s="227" t="s">
        <v>433</v>
      </c>
      <c r="G82" s="193" t="s">
        <v>508</v>
      </c>
    </row>
    <row r="83" customFormat="false" ht="45.45" hidden="false" customHeight="true" outlineLevel="0" collapsed="false">
      <c r="A83" s="226"/>
      <c r="B83" s="226"/>
      <c r="C83" s="226"/>
      <c r="D83" s="216" t="s">
        <v>538</v>
      </c>
      <c r="E83" s="129" t="s">
        <v>301</v>
      </c>
      <c r="F83" s="227"/>
      <c r="G83" s="192" t="s">
        <v>539</v>
      </c>
    </row>
    <row r="84" customFormat="false" ht="17.05" hidden="false" customHeight="false" outlineLevel="0" collapsed="false">
      <c r="A84" s="226"/>
      <c r="B84" s="226"/>
      <c r="C84" s="226"/>
      <c r="D84" s="216"/>
      <c r="E84" s="129" t="s">
        <v>333</v>
      </c>
      <c r="F84" s="227" t="s">
        <v>433</v>
      </c>
      <c r="G84" s="193" t="s">
        <v>434</v>
      </c>
    </row>
    <row r="85" customFormat="false" ht="59.7" hidden="false" customHeight="true" outlineLevel="0" collapsed="false">
      <c r="A85" s="226"/>
      <c r="B85" s="226"/>
      <c r="C85" s="226"/>
      <c r="D85" s="229" t="s">
        <v>540</v>
      </c>
      <c r="E85" s="129" t="s">
        <v>301</v>
      </c>
      <c r="F85" s="129"/>
      <c r="G85" s="192" t="s">
        <v>541</v>
      </c>
    </row>
    <row r="86" customFormat="false" ht="31.25" hidden="false" customHeight="false" outlineLevel="0" collapsed="false">
      <c r="A86" s="226"/>
      <c r="B86" s="226"/>
      <c r="C86" s="226"/>
      <c r="D86" s="229"/>
      <c r="E86" s="129" t="s">
        <v>333</v>
      </c>
      <c r="F86" s="129"/>
      <c r="G86" s="192" t="s">
        <v>542</v>
      </c>
    </row>
    <row r="87" customFormat="false" ht="17" hidden="false" customHeight="false" outlineLevel="0" collapsed="false">
      <c r="A87" s="226"/>
      <c r="B87" s="226"/>
      <c r="C87" s="226"/>
      <c r="D87" s="228"/>
      <c r="E87" s="129"/>
      <c r="F87" s="129"/>
      <c r="G87" s="192"/>
    </row>
    <row r="88" customFormat="false" ht="31.25" hidden="false" customHeight="true" outlineLevel="0" collapsed="false">
      <c r="A88" s="226" t="s">
        <v>543</v>
      </c>
      <c r="B88" s="226"/>
      <c r="C88" s="129" t="s">
        <v>30</v>
      </c>
      <c r="D88" s="143" t="s">
        <v>544</v>
      </c>
      <c r="E88" s="143"/>
      <c r="F88" s="143"/>
      <c r="G88" s="143"/>
    </row>
    <row r="89" customFormat="false" ht="17.05" hidden="false" customHeight="true" outlineLevel="0" collapsed="false">
      <c r="A89" s="226"/>
      <c r="B89" s="226"/>
      <c r="C89" s="226"/>
      <c r="D89" s="216" t="s">
        <v>545</v>
      </c>
      <c r="E89" s="129" t="s">
        <v>301</v>
      </c>
      <c r="F89" s="227" t="n">
        <v>0</v>
      </c>
      <c r="G89" s="192" t="s">
        <v>526</v>
      </c>
    </row>
    <row r="90" customFormat="false" ht="17.05" hidden="false" customHeight="false" outlineLevel="0" collapsed="false">
      <c r="A90" s="226"/>
      <c r="B90" s="226"/>
      <c r="C90" s="226"/>
      <c r="D90" s="216"/>
      <c r="E90" s="129" t="s">
        <v>333</v>
      </c>
      <c r="F90" s="227" t="s">
        <v>433</v>
      </c>
      <c r="G90" s="193" t="s">
        <v>508</v>
      </c>
    </row>
    <row r="91" customFormat="false" ht="45.45" hidden="false" customHeight="true" outlineLevel="0" collapsed="false">
      <c r="A91" s="226"/>
      <c r="B91" s="226"/>
      <c r="C91" s="226"/>
      <c r="D91" s="216" t="s">
        <v>546</v>
      </c>
      <c r="E91" s="129" t="s">
        <v>301</v>
      </c>
      <c r="F91" s="227"/>
      <c r="G91" s="192" t="s">
        <v>547</v>
      </c>
    </row>
    <row r="92" customFormat="false" ht="17.05" hidden="false" customHeight="false" outlineLevel="0" collapsed="false">
      <c r="A92" s="226"/>
      <c r="B92" s="226"/>
      <c r="C92" s="226"/>
      <c r="D92" s="216"/>
      <c r="E92" s="129" t="s">
        <v>333</v>
      </c>
      <c r="F92" s="227" t="s">
        <v>433</v>
      </c>
      <c r="G92" s="193" t="s">
        <v>434</v>
      </c>
    </row>
    <row r="93" customFormat="false" ht="59.7" hidden="false" customHeight="true" outlineLevel="0" collapsed="false">
      <c r="A93" s="226"/>
      <c r="B93" s="226"/>
      <c r="C93" s="226"/>
      <c r="D93" s="229" t="s">
        <v>548</v>
      </c>
      <c r="E93" s="129" t="s">
        <v>301</v>
      </c>
      <c r="F93" s="129"/>
      <c r="G93" s="192" t="s">
        <v>549</v>
      </c>
    </row>
    <row r="94" customFormat="false" ht="31.25" hidden="false" customHeight="false" outlineLevel="0" collapsed="false">
      <c r="A94" s="226"/>
      <c r="B94" s="226"/>
      <c r="C94" s="226"/>
      <c r="D94" s="229"/>
      <c r="E94" s="129" t="s">
        <v>333</v>
      </c>
      <c r="F94" s="129"/>
      <c r="G94" s="192" t="s">
        <v>550</v>
      </c>
    </row>
    <row r="95" customFormat="false" ht="17" hidden="false" customHeight="false" outlineLevel="0" collapsed="false">
      <c r="A95" s="226"/>
      <c r="B95" s="226"/>
      <c r="C95" s="226"/>
      <c r="D95" s="228"/>
      <c r="E95" s="129"/>
      <c r="F95" s="129"/>
      <c r="G95" s="192"/>
    </row>
    <row r="96" customFormat="false" ht="17.05" hidden="false" customHeight="true" outlineLevel="0" collapsed="false">
      <c r="A96" s="226" t="s">
        <v>551</v>
      </c>
      <c r="B96" s="226" t="s">
        <v>152</v>
      </c>
      <c r="C96" s="129" t="s">
        <v>28</v>
      </c>
      <c r="D96" s="143" t="s">
        <v>552</v>
      </c>
      <c r="E96" s="143"/>
      <c r="F96" s="143"/>
      <c r="G96" s="143"/>
    </row>
    <row r="97" customFormat="false" ht="31.25" hidden="false" customHeight="true" outlineLevel="0" collapsed="false">
      <c r="A97" s="226"/>
      <c r="B97" s="226"/>
      <c r="C97" s="129"/>
      <c r="D97" s="216" t="s">
        <v>553</v>
      </c>
      <c r="E97" s="129" t="s">
        <v>301</v>
      </c>
      <c r="F97" s="227" t="n">
        <v>0</v>
      </c>
      <c r="G97" s="192" t="s">
        <v>554</v>
      </c>
    </row>
    <row r="98" customFormat="false" ht="31.25" hidden="false" customHeight="false" outlineLevel="0" collapsed="false">
      <c r="A98" s="226"/>
      <c r="B98" s="226"/>
      <c r="C98" s="129"/>
      <c r="D98" s="216"/>
      <c r="E98" s="129" t="s">
        <v>333</v>
      </c>
      <c r="F98" s="227" t="s">
        <v>433</v>
      </c>
      <c r="G98" s="193" t="s">
        <v>555</v>
      </c>
    </row>
    <row r="99" customFormat="false" ht="17" hidden="false" customHeight="false" outlineLevel="0" collapsed="false">
      <c r="A99" s="226"/>
      <c r="B99" s="226"/>
      <c r="C99" s="129"/>
      <c r="D99" s="228"/>
      <c r="E99" s="129"/>
      <c r="F99" s="129"/>
      <c r="G99" s="192"/>
    </row>
    <row r="100" customFormat="false" ht="17.05" hidden="false" customHeight="true" outlineLevel="0" collapsed="false">
      <c r="A100" s="226" t="s">
        <v>556</v>
      </c>
      <c r="B100" s="226"/>
      <c r="C100" s="129" t="s">
        <v>30</v>
      </c>
      <c r="D100" s="143" t="s">
        <v>557</v>
      </c>
      <c r="E100" s="143"/>
      <c r="F100" s="143"/>
      <c r="G100" s="143"/>
    </row>
    <row r="101" customFormat="false" ht="31.25" hidden="false" customHeight="true" outlineLevel="0" collapsed="false">
      <c r="A101" s="226"/>
      <c r="B101" s="226"/>
      <c r="C101" s="129"/>
      <c r="D101" s="216" t="s">
        <v>558</v>
      </c>
      <c r="E101" s="129" t="s">
        <v>301</v>
      </c>
      <c r="F101" s="227" t="n">
        <v>0</v>
      </c>
      <c r="G101" s="192" t="s">
        <v>559</v>
      </c>
    </row>
    <row r="102" customFormat="false" ht="31.25" hidden="false" customHeight="false" outlineLevel="0" collapsed="false">
      <c r="A102" s="226"/>
      <c r="B102" s="226"/>
      <c r="C102" s="129"/>
      <c r="D102" s="216"/>
      <c r="E102" s="129" t="s">
        <v>333</v>
      </c>
      <c r="F102" s="227" t="s">
        <v>433</v>
      </c>
      <c r="G102" s="193" t="s">
        <v>560</v>
      </c>
    </row>
    <row r="103" customFormat="false" ht="17" hidden="false" customHeight="false" outlineLevel="0" collapsed="false">
      <c r="A103" s="226"/>
      <c r="B103" s="226"/>
      <c r="C103" s="129"/>
      <c r="D103" s="228"/>
      <c r="E103" s="129"/>
      <c r="F103" s="129"/>
      <c r="G103" s="192"/>
    </row>
    <row r="104" customFormat="false" ht="17" hidden="false" customHeight="true" outlineLevel="0" collapsed="false">
      <c r="A104" s="226" t="s">
        <v>561</v>
      </c>
      <c r="B104" s="226" t="s">
        <v>86</v>
      </c>
      <c r="C104" s="226"/>
      <c r="D104" s="143" t="s">
        <v>562</v>
      </c>
      <c r="E104" s="143"/>
      <c r="F104" s="143"/>
      <c r="G104" s="143"/>
    </row>
    <row r="105" customFormat="false" ht="17.05" hidden="false" customHeight="true" outlineLevel="0" collapsed="false">
      <c r="A105" s="226"/>
      <c r="B105" s="226"/>
      <c r="C105" s="226"/>
      <c r="D105" s="216" t="s">
        <v>563</v>
      </c>
      <c r="E105" s="129" t="s">
        <v>301</v>
      </c>
      <c r="F105" s="227" t="n">
        <v>1</v>
      </c>
      <c r="G105" s="193" t="s">
        <v>564</v>
      </c>
      <c r="H105" s="68" t="s">
        <v>565</v>
      </c>
    </row>
    <row r="106" customFormat="false" ht="29.85" hidden="false" customHeight="false" outlineLevel="0" collapsed="false">
      <c r="A106" s="226"/>
      <c r="B106" s="226"/>
      <c r="C106" s="226"/>
      <c r="D106" s="216"/>
      <c r="E106" s="129" t="s">
        <v>333</v>
      </c>
      <c r="F106" s="230" t="n">
        <v>1.021</v>
      </c>
      <c r="G106" s="193" t="s">
        <v>566</v>
      </c>
    </row>
    <row r="107" customFormat="false" ht="17" hidden="false" customHeight="false" outlineLevel="0" collapsed="false">
      <c r="A107" s="226"/>
      <c r="B107" s="226"/>
      <c r="C107" s="226"/>
      <c r="D107" s="216"/>
      <c r="E107" s="129"/>
      <c r="F107" s="227"/>
      <c r="G107" s="192"/>
      <c r="H107" s="68"/>
    </row>
    <row r="108" customFormat="false" ht="51.85" hidden="false" customHeight="true" outlineLevel="0" collapsed="false">
      <c r="A108" s="226" t="s">
        <v>567</v>
      </c>
      <c r="B108" s="226" t="s">
        <v>88</v>
      </c>
      <c r="C108" s="129" t="s">
        <v>28</v>
      </c>
      <c r="D108" s="143" t="s">
        <v>568</v>
      </c>
      <c r="E108" s="143"/>
      <c r="F108" s="143"/>
      <c r="G108" s="143"/>
    </row>
    <row r="109" customFormat="false" ht="31.25" hidden="false" customHeight="false" outlineLevel="0" collapsed="false">
      <c r="A109" s="226"/>
      <c r="B109" s="226"/>
      <c r="C109" s="129"/>
      <c r="D109" s="231" t="s">
        <v>569</v>
      </c>
      <c r="E109" s="129"/>
      <c r="F109" s="129"/>
      <c r="G109" s="192" t="s">
        <v>570</v>
      </c>
    </row>
    <row r="110" customFormat="false" ht="45.45" hidden="false" customHeight="true" outlineLevel="0" collapsed="false">
      <c r="A110" s="226"/>
      <c r="B110" s="226"/>
      <c r="C110" s="129"/>
      <c r="D110" s="143" t="s">
        <v>571</v>
      </c>
      <c r="E110" s="129" t="s">
        <v>301</v>
      </c>
      <c r="F110" s="129"/>
      <c r="G110" s="192" t="s">
        <v>572</v>
      </c>
      <c r="H110" s="2" t="s">
        <v>573</v>
      </c>
    </row>
    <row r="111" customFormat="false" ht="17.05" hidden="false" customHeight="false" outlineLevel="0" collapsed="false">
      <c r="A111" s="226"/>
      <c r="B111" s="226"/>
      <c r="C111" s="129"/>
      <c r="D111" s="143"/>
      <c r="E111" s="129" t="s">
        <v>333</v>
      </c>
      <c r="F111" s="129" t="s">
        <v>433</v>
      </c>
      <c r="G111" s="193" t="s">
        <v>434</v>
      </c>
    </row>
    <row r="112" customFormat="false" ht="45.45" hidden="false" customHeight="true" outlineLevel="0" collapsed="false">
      <c r="A112" s="226"/>
      <c r="B112" s="226"/>
      <c r="C112" s="129"/>
      <c r="D112" s="216" t="s">
        <v>574</v>
      </c>
      <c r="E112" s="129" t="s">
        <v>301</v>
      </c>
      <c r="F112" s="129"/>
      <c r="G112" s="192" t="s">
        <v>575</v>
      </c>
    </row>
    <row r="113" customFormat="false" ht="17.05" hidden="false" customHeight="false" outlineLevel="0" collapsed="false">
      <c r="A113" s="226"/>
      <c r="B113" s="226"/>
      <c r="C113" s="129"/>
      <c r="D113" s="216"/>
      <c r="E113" s="129" t="s">
        <v>333</v>
      </c>
      <c r="F113" s="129" t="s">
        <v>433</v>
      </c>
      <c r="G113" s="193" t="s">
        <v>511</v>
      </c>
    </row>
    <row r="114" customFormat="false" ht="45.45" hidden="false" customHeight="true" outlineLevel="0" collapsed="false">
      <c r="A114" s="226"/>
      <c r="B114" s="226"/>
      <c r="C114" s="129"/>
      <c r="D114" s="216" t="s">
        <v>576</v>
      </c>
      <c r="E114" s="129" t="s">
        <v>301</v>
      </c>
      <c r="F114" s="129"/>
      <c r="G114" s="192" t="s">
        <v>577</v>
      </c>
    </row>
    <row r="115" customFormat="false" ht="17.05" hidden="false" customHeight="false" outlineLevel="0" collapsed="false">
      <c r="A115" s="226"/>
      <c r="B115" s="226"/>
      <c r="C115" s="129"/>
      <c r="D115" s="216"/>
      <c r="E115" s="129" t="s">
        <v>333</v>
      </c>
      <c r="F115" s="129" t="s">
        <v>433</v>
      </c>
      <c r="G115" s="193" t="s">
        <v>444</v>
      </c>
    </row>
    <row r="116" customFormat="false" ht="45.45" hidden="false" customHeight="true" outlineLevel="0" collapsed="false">
      <c r="A116" s="226"/>
      <c r="B116" s="226"/>
      <c r="C116" s="129"/>
      <c r="D116" s="216" t="s">
        <v>578</v>
      </c>
      <c r="E116" s="129" t="s">
        <v>301</v>
      </c>
      <c r="F116" s="129"/>
      <c r="G116" s="192" t="s">
        <v>579</v>
      </c>
    </row>
    <row r="117" customFormat="false" ht="17.05" hidden="false" customHeight="false" outlineLevel="0" collapsed="false">
      <c r="A117" s="226"/>
      <c r="B117" s="226"/>
      <c r="C117" s="129"/>
      <c r="D117" s="216"/>
      <c r="E117" s="129" t="s">
        <v>333</v>
      </c>
      <c r="F117" s="129" t="s">
        <v>433</v>
      </c>
      <c r="G117" s="193" t="s">
        <v>450</v>
      </c>
    </row>
    <row r="118" customFormat="false" ht="59.7" hidden="false" customHeight="true" outlineLevel="0" collapsed="false">
      <c r="A118" s="226"/>
      <c r="B118" s="226"/>
      <c r="C118" s="129"/>
      <c r="D118" s="216" t="s">
        <v>580</v>
      </c>
      <c r="E118" s="129" t="s">
        <v>301</v>
      </c>
      <c r="F118" s="129"/>
      <c r="G118" s="192" t="s">
        <v>581</v>
      </c>
    </row>
    <row r="119" customFormat="false" ht="45.45" hidden="false" customHeight="false" outlineLevel="0" collapsed="false">
      <c r="A119" s="226"/>
      <c r="B119" s="226"/>
      <c r="C119" s="129"/>
      <c r="D119" s="216"/>
      <c r="E119" s="129" t="s">
        <v>333</v>
      </c>
      <c r="F119" s="129"/>
      <c r="G119" s="192" t="s">
        <v>582</v>
      </c>
    </row>
    <row r="120" customFormat="false" ht="17" hidden="false" customHeight="false" outlineLevel="0" collapsed="false">
      <c r="A120" s="226"/>
      <c r="B120" s="226"/>
      <c r="C120" s="129"/>
      <c r="D120" s="228"/>
      <c r="E120" s="129"/>
      <c r="F120" s="129"/>
      <c r="G120" s="192"/>
    </row>
    <row r="121" customFormat="false" ht="45.45" hidden="false" customHeight="true" outlineLevel="0" collapsed="false">
      <c r="A121" s="226" t="s">
        <v>583</v>
      </c>
      <c r="B121" s="226"/>
      <c r="C121" s="129" t="s">
        <v>30</v>
      </c>
      <c r="D121" s="143" t="s">
        <v>584</v>
      </c>
      <c r="E121" s="143"/>
      <c r="F121" s="143"/>
      <c r="G121" s="143"/>
    </row>
    <row r="122" customFormat="false" ht="31.25" hidden="false" customHeight="false" outlineLevel="0" collapsed="false">
      <c r="A122" s="226"/>
      <c r="B122" s="226"/>
      <c r="C122" s="129"/>
      <c r="D122" s="231" t="s">
        <v>569</v>
      </c>
      <c r="E122" s="129"/>
      <c r="F122" s="129"/>
      <c r="G122" s="192" t="s">
        <v>570</v>
      </c>
    </row>
    <row r="123" customFormat="false" ht="45.45" hidden="false" customHeight="true" outlineLevel="0" collapsed="false">
      <c r="A123" s="226"/>
      <c r="B123" s="226"/>
      <c r="C123" s="129"/>
      <c r="D123" s="143" t="s">
        <v>585</v>
      </c>
      <c r="E123" s="129" t="s">
        <v>301</v>
      </c>
      <c r="F123" s="129"/>
      <c r="G123" s="192" t="s">
        <v>586</v>
      </c>
    </row>
    <row r="124" customFormat="false" ht="17.05" hidden="false" customHeight="false" outlineLevel="0" collapsed="false">
      <c r="A124" s="226"/>
      <c r="B124" s="226"/>
      <c r="C124" s="129"/>
      <c r="D124" s="143"/>
      <c r="E124" s="129" t="s">
        <v>333</v>
      </c>
      <c r="F124" s="129" t="s">
        <v>433</v>
      </c>
      <c r="G124" s="193" t="s">
        <v>434</v>
      </c>
    </row>
    <row r="125" customFormat="false" ht="45.45" hidden="false" customHeight="true" outlineLevel="0" collapsed="false">
      <c r="A125" s="226"/>
      <c r="B125" s="226"/>
      <c r="C125" s="129"/>
      <c r="D125" s="216" t="s">
        <v>587</v>
      </c>
      <c r="E125" s="129" t="s">
        <v>301</v>
      </c>
      <c r="F125" s="129"/>
      <c r="G125" s="192" t="s">
        <v>588</v>
      </c>
    </row>
    <row r="126" customFormat="false" ht="17.05" hidden="false" customHeight="false" outlineLevel="0" collapsed="false">
      <c r="A126" s="226"/>
      <c r="B126" s="226"/>
      <c r="C126" s="129"/>
      <c r="D126" s="216"/>
      <c r="E126" s="129" t="s">
        <v>333</v>
      </c>
      <c r="F126" s="129" t="s">
        <v>433</v>
      </c>
      <c r="G126" s="193" t="s">
        <v>511</v>
      </c>
    </row>
    <row r="127" customFormat="false" ht="45.45" hidden="false" customHeight="true" outlineLevel="0" collapsed="false">
      <c r="A127" s="226"/>
      <c r="B127" s="226"/>
      <c r="C127" s="129"/>
      <c r="D127" s="216" t="s">
        <v>589</v>
      </c>
      <c r="E127" s="129" t="s">
        <v>301</v>
      </c>
      <c r="F127" s="129"/>
      <c r="G127" s="192" t="s">
        <v>590</v>
      </c>
    </row>
    <row r="128" customFormat="false" ht="17.05" hidden="false" customHeight="false" outlineLevel="0" collapsed="false">
      <c r="A128" s="226"/>
      <c r="B128" s="226"/>
      <c r="C128" s="129"/>
      <c r="D128" s="216"/>
      <c r="E128" s="129" t="s">
        <v>333</v>
      </c>
      <c r="F128" s="129" t="s">
        <v>433</v>
      </c>
      <c r="G128" s="193" t="s">
        <v>444</v>
      </c>
    </row>
    <row r="129" customFormat="false" ht="45.45" hidden="false" customHeight="true" outlineLevel="0" collapsed="false">
      <c r="A129" s="226"/>
      <c r="B129" s="226"/>
      <c r="C129" s="129"/>
      <c r="D129" s="216" t="s">
        <v>591</v>
      </c>
      <c r="E129" s="129" t="s">
        <v>301</v>
      </c>
      <c r="F129" s="129"/>
      <c r="G129" s="192" t="s">
        <v>592</v>
      </c>
    </row>
    <row r="130" customFormat="false" ht="17.05" hidden="false" customHeight="false" outlineLevel="0" collapsed="false">
      <c r="A130" s="226"/>
      <c r="B130" s="226"/>
      <c r="C130" s="129"/>
      <c r="D130" s="216"/>
      <c r="E130" s="129" t="s">
        <v>333</v>
      </c>
      <c r="F130" s="129" t="s">
        <v>433</v>
      </c>
      <c r="G130" s="193" t="s">
        <v>450</v>
      </c>
    </row>
    <row r="131" customFormat="false" ht="59.7" hidden="false" customHeight="true" outlineLevel="0" collapsed="false">
      <c r="A131" s="226"/>
      <c r="B131" s="226"/>
      <c r="C131" s="129"/>
      <c r="D131" s="216" t="s">
        <v>593</v>
      </c>
      <c r="E131" s="129" t="s">
        <v>301</v>
      </c>
      <c r="F131" s="129"/>
      <c r="G131" s="192" t="s">
        <v>594</v>
      </c>
    </row>
    <row r="132" customFormat="false" ht="45.45" hidden="false" customHeight="false" outlineLevel="0" collapsed="false">
      <c r="A132" s="226"/>
      <c r="B132" s="226"/>
      <c r="C132" s="129"/>
      <c r="D132" s="216"/>
      <c r="E132" s="129" t="s">
        <v>333</v>
      </c>
      <c r="F132" s="129"/>
      <c r="G132" s="192" t="s">
        <v>595</v>
      </c>
    </row>
    <row r="133" customFormat="false" ht="17" hidden="false" customHeight="false" outlineLevel="0" collapsed="false">
      <c r="A133" s="226"/>
      <c r="B133" s="226"/>
      <c r="C133" s="129"/>
      <c r="D133" s="228"/>
      <c r="E133" s="129"/>
      <c r="F133" s="129"/>
      <c r="G133" s="192"/>
    </row>
    <row r="134" customFormat="false" ht="17" hidden="false" customHeight="true" outlineLevel="0" collapsed="false">
      <c r="A134" s="129" t="s">
        <v>596</v>
      </c>
      <c r="B134" s="129"/>
      <c r="C134" s="129"/>
      <c r="D134" s="129"/>
      <c r="E134" s="129"/>
      <c r="F134" s="129"/>
      <c r="G134" s="129"/>
    </row>
    <row r="135" customFormat="false" ht="43.25" hidden="false" customHeight="true" outlineLevel="0" collapsed="false">
      <c r="A135" s="226" t="s">
        <v>597</v>
      </c>
      <c r="B135" s="226" t="s">
        <v>598</v>
      </c>
      <c r="C135" s="129" t="s">
        <v>28</v>
      </c>
      <c r="D135" s="143" t="s">
        <v>599</v>
      </c>
      <c r="E135" s="143"/>
      <c r="F135" s="143"/>
      <c r="G135" s="143"/>
    </row>
    <row r="136" customFormat="false" ht="17" hidden="false" customHeight="true" outlineLevel="0" collapsed="false">
      <c r="A136" s="226"/>
      <c r="B136" s="226"/>
      <c r="C136" s="129"/>
      <c r="D136" s="216" t="s">
        <v>600</v>
      </c>
      <c r="E136" s="129" t="s">
        <v>301</v>
      </c>
      <c r="F136" s="227" t="n">
        <v>0</v>
      </c>
      <c r="G136" s="192" t="s">
        <v>601</v>
      </c>
    </row>
    <row r="137" customFormat="false" ht="17.05" hidden="false" customHeight="false" outlineLevel="0" collapsed="false">
      <c r="A137" s="226"/>
      <c r="B137" s="226"/>
      <c r="C137" s="129"/>
      <c r="D137" s="216"/>
      <c r="E137" s="129" t="s">
        <v>333</v>
      </c>
      <c r="F137" s="129" t="s">
        <v>433</v>
      </c>
      <c r="G137" s="192" t="s">
        <v>508</v>
      </c>
    </row>
    <row r="138" customFormat="false" ht="17" hidden="false" customHeight="true" outlineLevel="0" collapsed="false">
      <c r="A138" s="226"/>
      <c r="B138" s="226"/>
      <c r="C138" s="129"/>
      <c r="D138" s="147" t="s">
        <v>602</v>
      </c>
      <c r="E138" s="129" t="s">
        <v>301</v>
      </c>
      <c r="F138" s="227" t="n">
        <v>0</v>
      </c>
      <c r="G138" s="192" t="s">
        <v>510</v>
      </c>
    </row>
    <row r="139" customFormat="false" ht="17.05" hidden="false" customHeight="false" outlineLevel="0" collapsed="false">
      <c r="A139" s="226"/>
      <c r="B139" s="226"/>
      <c r="C139" s="129"/>
      <c r="D139" s="147"/>
      <c r="E139" s="129" t="s">
        <v>333</v>
      </c>
      <c r="F139" s="129" t="s">
        <v>433</v>
      </c>
      <c r="G139" s="192" t="s">
        <v>511</v>
      </c>
    </row>
    <row r="140" customFormat="false" ht="45.45" hidden="false" customHeight="false" outlineLevel="0" collapsed="false">
      <c r="A140" s="226"/>
      <c r="B140" s="226"/>
      <c r="C140" s="129"/>
      <c r="D140" s="229" t="s">
        <v>603</v>
      </c>
      <c r="E140" s="129"/>
      <c r="F140" s="129"/>
      <c r="G140" s="192" t="s">
        <v>604</v>
      </c>
      <c r="H140" s="2" t="s">
        <v>514</v>
      </c>
    </row>
    <row r="141" customFormat="false" ht="29.85" hidden="false" customHeight="true" outlineLevel="0" collapsed="false">
      <c r="A141" s="226"/>
      <c r="B141" s="226"/>
      <c r="C141" s="129"/>
      <c r="D141" s="216" t="s">
        <v>605</v>
      </c>
      <c r="E141" s="129" t="s">
        <v>301</v>
      </c>
      <c r="F141" s="227" t="s">
        <v>433</v>
      </c>
      <c r="G141" s="193" t="s">
        <v>606</v>
      </c>
    </row>
    <row r="142" customFormat="false" ht="31.25" hidden="false" customHeight="false" outlineLevel="0" collapsed="false">
      <c r="A142" s="226"/>
      <c r="B142" s="226"/>
      <c r="C142" s="129"/>
      <c r="D142" s="216"/>
      <c r="E142" s="129" t="s">
        <v>333</v>
      </c>
      <c r="F142" s="227" t="n">
        <v>0</v>
      </c>
      <c r="G142" s="193" t="s">
        <v>607</v>
      </c>
    </row>
    <row r="143" customFormat="false" ht="29.85" hidden="false" customHeight="true" outlineLevel="0" collapsed="false">
      <c r="A143" s="226"/>
      <c r="B143" s="226"/>
      <c r="C143" s="129"/>
      <c r="D143" s="147" t="s">
        <v>608</v>
      </c>
      <c r="E143" s="129" t="s">
        <v>301</v>
      </c>
      <c r="F143" s="129" t="s">
        <v>609</v>
      </c>
      <c r="G143" s="193" t="s">
        <v>610</v>
      </c>
    </row>
    <row r="144" customFormat="false" ht="31.25" hidden="false" customHeight="false" outlineLevel="0" collapsed="false">
      <c r="A144" s="226"/>
      <c r="B144" s="226"/>
      <c r="C144" s="129"/>
      <c r="D144" s="147"/>
      <c r="E144" s="129" t="s">
        <v>333</v>
      </c>
      <c r="F144" s="129" t="s">
        <v>611</v>
      </c>
      <c r="G144" s="193" t="s">
        <v>612</v>
      </c>
    </row>
    <row r="145" customFormat="false" ht="17" hidden="false" customHeight="false" outlineLevel="0" collapsed="false">
      <c r="A145" s="226"/>
      <c r="B145" s="226"/>
      <c r="C145" s="129"/>
      <c r="D145" s="228"/>
      <c r="E145" s="129"/>
      <c r="F145" s="129"/>
      <c r="G145" s="192"/>
    </row>
    <row r="146" customFormat="false" ht="31.25" hidden="false" customHeight="true" outlineLevel="0" collapsed="false">
      <c r="A146" s="226" t="s">
        <v>613</v>
      </c>
      <c r="B146" s="226"/>
      <c r="C146" s="129" t="s">
        <v>30</v>
      </c>
      <c r="D146" s="143" t="s">
        <v>614</v>
      </c>
      <c r="E146" s="143"/>
      <c r="F146" s="143"/>
      <c r="G146" s="143"/>
    </row>
    <row r="147" customFormat="false" ht="17.05" hidden="false" customHeight="true" outlineLevel="0" collapsed="false">
      <c r="A147" s="226"/>
      <c r="B147" s="226"/>
      <c r="C147" s="129"/>
      <c r="D147" s="216" t="s">
        <v>615</v>
      </c>
      <c r="E147" s="129" t="s">
        <v>301</v>
      </c>
      <c r="F147" s="227" t="n">
        <v>0</v>
      </c>
      <c r="G147" s="192" t="s">
        <v>616</v>
      </c>
    </row>
    <row r="148" customFormat="false" ht="17.05" hidden="false" customHeight="false" outlineLevel="0" collapsed="false">
      <c r="A148" s="226"/>
      <c r="B148" s="226"/>
      <c r="C148" s="129"/>
      <c r="D148" s="216"/>
      <c r="E148" s="129" t="s">
        <v>333</v>
      </c>
      <c r="F148" s="129" t="s">
        <v>433</v>
      </c>
      <c r="G148" s="192" t="s">
        <v>508</v>
      </c>
    </row>
    <row r="149" customFormat="false" ht="17" hidden="false" customHeight="true" outlineLevel="0" collapsed="false">
      <c r="A149" s="226"/>
      <c r="B149" s="226"/>
      <c r="C149" s="129"/>
      <c r="D149" s="147" t="s">
        <v>602</v>
      </c>
      <c r="E149" s="129" t="s">
        <v>301</v>
      </c>
      <c r="F149" s="227" t="n">
        <v>0</v>
      </c>
      <c r="G149" s="192" t="s">
        <v>510</v>
      </c>
    </row>
    <row r="150" customFormat="false" ht="17.05" hidden="false" customHeight="false" outlineLevel="0" collapsed="false">
      <c r="A150" s="226"/>
      <c r="B150" s="226"/>
      <c r="C150" s="129"/>
      <c r="D150" s="147"/>
      <c r="E150" s="129" t="s">
        <v>333</v>
      </c>
      <c r="F150" s="129" t="s">
        <v>433</v>
      </c>
      <c r="G150" s="192" t="s">
        <v>511</v>
      </c>
    </row>
    <row r="151" customFormat="false" ht="45.45" hidden="false" customHeight="false" outlineLevel="0" collapsed="false">
      <c r="A151" s="226"/>
      <c r="B151" s="226"/>
      <c r="C151" s="129"/>
      <c r="D151" s="229" t="s">
        <v>617</v>
      </c>
      <c r="E151" s="129"/>
      <c r="F151" s="129"/>
      <c r="G151" s="192" t="s">
        <v>618</v>
      </c>
    </row>
    <row r="152" customFormat="false" ht="31.25" hidden="false" customHeight="true" outlineLevel="0" collapsed="false">
      <c r="A152" s="226"/>
      <c r="B152" s="226"/>
      <c r="C152" s="129"/>
      <c r="D152" s="216" t="s">
        <v>619</v>
      </c>
      <c r="E152" s="129" t="s">
        <v>301</v>
      </c>
      <c r="F152" s="227" t="s">
        <v>433</v>
      </c>
      <c r="G152" s="193" t="s">
        <v>620</v>
      </c>
    </row>
    <row r="153" customFormat="false" ht="31.25" hidden="false" customHeight="false" outlineLevel="0" collapsed="false">
      <c r="A153" s="226"/>
      <c r="B153" s="226"/>
      <c r="C153" s="129"/>
      <c r="D153" s="216"/>
      <c r="E153" s="129" t="s">
        <v>333</v>
      </c>
      <c r="F153" s="227" t="n">
        <v>0</v>
      </c>
      <c r="G153" s="193" t="s">
        <v>621</v>
      </c>
    </row>
    <row r="154" customFormat="false" ht="31.25" hidden="false" customHeight="true" outlineLevel="0" collapsed="false">
      <c r="A154" s="226"/>
      <c r="B154" s="226"/>
      <c r="C154" s="129"/>
      <c r="D154" s="147" t="s">
        <v>622</v>
      </c>
      <c r="E154" s="129" t="s">
        <v>301</v>
      </c>
      <c r="F154" s="129" t="s">
        <v>609</v>
      </c>
      <c r="G154" s="193" t="s">
        <v>623</v>
      </c>
    </row>
    <row r="155" customFormat="false" ht="31.25" hidden="false" customHeight="false" outlineLevel="0" collapsed="false">
      <c r="A155" s="226"/>
      <c r="B155" s="226"/>
      <c r="C155" s="129"/>
      <c r="D155" s="147"/>
      <c r="E155" s="129" t="s">
        <v>333</v>
      </c>
      <c r="F155" s="129" t="s">
        <v>611</v>
      </c>
      <c r="G155" s="193" t="s">
        <v>624</v>
      </c>
    </row>
    <row r="156" customFormat="false" ht="17" hidden="false" customHeight="false" outlineLevel="0" collapsed="false">
      <c r="A156" s="226"/>
      <c r="B156" s="226"/>
      <c r="C156" s="129"/>
      <c r="D156" s="228"/>
      <c r="E156" s="129"/>
      <c r="F156" s="129"/>
      <c r="G156" s="192"/>
    </row>
    <row r="157" customFormat="false" ht="31.25" hidden="false" customHeight="true" outlineLevel="0" collapsed="false">
      <c r="A157" s="226" t="s">
        <v>625</v>
      </c>
      <c r="B157" s="226" t="s">
        <v>155</v>
      </c>
      <c r="C157" s="129" t="s">
        <v>28</v>
      </c>
      <c r="D157" s="143" t="s">
        <v>626</v>
      </c>
      <c r="E157" s="143"/>
      <c r="F157" s="143"/>
      <c r="G157" s="143"/>
    </row>
    <row r="158" customFormat="false" ht="17" hidden="false" customHeight="true" outlineLevel="0" collapsed="false">
      <c r="A158" s="226"/>
      <c r="B158" s="226"/>
      <c r="C158" s="226"/>
      <c r="D158" s="216" t="s">
        <v>600</v>
      </c>
      <c r="E158" s="129" t="s">
        <v>301</v>
      </c>
      <c r="F158" s="227" t="n">
        <v>0</v>
      </c>
      <c r="G158" s="192" t="s">
        <v>627</v>
      </c>
    </row>
    <row r="159" customFormat="false" ht="17.05" hidden="false" customHeight="false" outlineLevel="0" collapsed="false">
      <c r="A159" s="226"/>
      <c r="B159" s="226"/>
      <c r="C159" s="226"/>
      <c r="D159" s="216"/>
      <c r="E159" s="129" t="s">
        <v>333</v>
      </c>
      <c r="F159" s="129" t="s">
        <v>433</v>
      </c>
      <c r="G159" s="192" t="s">
        <v>508</v>
      </c>
    </row>
    <row r="160" customFormat="false" ht="29.85" hidden="false" customHeight="true" outlineLevel="0" collapsed="false">
      <c r="A160" s="226"/>
      <c r="B160" s="226"/>
      <c r="C160" s="226"/>
      <c r="D160" s="216" t="s">
        <v>628</v>
      </c>
      <c r="E160" s="129" t="s">
        <v>301</v>
      </c>
      <c r="F160" s="227" t="s">
        <v>629</v>
      </c>
      <c r="G160" s="192" t="s">
        <v>630</v>
      </c>
    </row>
    <row r="161" customFormat="false" ht="17.05" hidden="false" customHeight="false" outlineLevel="0" collapsed="false">
      <c r="A161" s="226"/>
      <c r="B161" s="226"/>
      <c r="C161" s="226"/>
      <c r="D161" s="216"/>
      <c r="E161" s="129" t="s">
        <v>333</v>
      </c>
      <c r="F161" s="129" t="s">
        <v>433</v>
      </c>
      <c r="G161" s="192" t="s">
        <v>511</v>
      </c>
    </row>
    <row r="162" customFormat="false" ht="59.7" hidden="false" customHeight="false" outlineLevel="0" collapsed="false">
      <c r="A162" s="226"/>
      <c r="B162" s="226"/>
      <c r="C162" s="226"/>
      <c r="D162" s="229" t="s">
        <v>631</v>
      </c>
      <c r="E162" s="129"/>
      <c r="F162" s="129"/>
      <c r="G162" s="192" t="s">
        <v>632</v>
      </c>
    </row>
    <row r="163" customFormat="false" ht="29.85" hidden="false" customHeight="true" outlineLevel="0" collapsed="false">
      <c r="A163" s="226"/>
      <c r="B163" s="226"/>
      <c r="C163" s="226"/>
      <c r="D163" s="216" t="s">
        <v>633</v>
      </c>
      <c r="E163" s="129" t="s">
        <v>301</v>
      </c>
      <c r="F163" s="227" t="s">
        <v>629</v>
      </c>
      <c r="G163" s="192" t="s">
        <v>634</v>
      </c>
    </row>
    <row r="164" customFormat="false" ht="31.25" hidden="false" customHeight="false" outlineLevel="0" collapsed="false">
      <c r="A164" s="226"/>
      <c r="B164" s="226"/>
      <c r="C164" s="226"/>
      <c r="D164" s="216"/>
      <c r="E164" s="129" t="s">
        <v>333</v>
      </c>
      <c r="F164" s="129" t="s">
        <v>433</v>
      </c>
      <c r="G164" s="192" t="s">
        <v>635</v>
      </c>
    </row>
    <row r="165" customFormat="false" ht="59.7" hidden="false" customHeight="false" outlineLevel="0" collapsed="false">
      <c r="A165" s="226"/>
      <c r="B165" s="226"/>
      <c r="C165" s="226"/>
      <c r="D165" s="229" t="s">
        <v>636</v>
      </c>
      <c r="E165" s="129"/>
      <c r="F165" s="129"/>
      <c r="G165" s="193" t="s">
        <v>637</v>
      </c>
    </row>
    <row r="166" customFormat="false" ht="17" hidden="false" customHeight="false" outlineLevel="0" collapsed="false">
      <c r="A166" s="226"/>
      <c r="B166" s="226"/>
      <c r="C166" s="226"/>
      <c r="D166" s="228"/>
      <c r="E166" s="129"/>
      <c r="F166" s="129"/>
      <c r="G166" s="192"/>
    </row>
    <row r="167" customFormat="false" ht="31.25" hidden="false" customHeight="true" outlineLevel="0" collapsed="false">
      <c r="A167" s="226" t="s">
        <v>638</v>
      </c>
      <c r="B167" s="226"/>
      <c r="C167" s="129" t="s">
        <v>30</v>
      </c>
      <c r="D167" s="143" t="s">
        <v>639</v>
      </c>
      <c r="E167" s="143"/>
      <c r="F167" s="143"/>
      <c r="G167" s="143"/>
    </row>
    <row r="168" customFormat="false" ht="17" hidden="false" customHeight="true" outlineLevel="0" collapsed="false">
      <c r="A168" s="226"/>
      <c r="B168" s="226"/>
      <c r="C168" s="226"/>
      <c r="D168" s="216" t="s">
        <v>615</v>
      </c>
      <c r="E168" s="129" t="s">
        <v>301</v>
      </c>
      <c r="F168" s="227" t="n">
        <v>0</v>
      </c>
      <c r="G168" s="192" t="s">
        <v>640</v>
      </c>
    </row>
    <row r="169" customFormat="false" ht="17.05" hidden="false" customHeight="false" outlineLevel="0" collapsed="false">
      <c r="A169" s="226"/>
      <c r="B169" s="226"/>
      <c r="C169" s="226"/>
      <c r="D169" s="216"/>
      <c r="E169" s="129" t="s">
        <v>333</v>
      </c>
      <c r="F169" s="129" t="s">
        <v>433</v>
      </c>
      <c r="G169" s="192" t="s">
        <v>508</v>
      </c>
    </row>
    <row r="170" customFormat="false" ht="31.25" hidden="false" customHeight="true" outlineLevel="0" collapsed="false">
      <c r="A170" s="226"/>
      <c r="B170" s="226"/>
      <c r="C170" s="226"/>
      <c r="D170" s="216" t="s">
        <v>641</v>
      </c>
      <c r="E170" s="129" t="s">
        <v>301</v>
      </c>
      <c r="F170" s="227" t="s">
        <v>629</v>
      </c>
      <c r="G170" s="192" t="s">
        <v>642</v>
      </c>
    </row>
    <row r="171" customFormat="false" ht="17.05" hidden="false" customHeight="false" outlineLevel="0" collapsed="false">
      <c r="A171" s="226"/>
      <c r="B171" s="226"/>
      <c r="C171" s="226"/>
      <c r="D171" s="216"/>
      <c r="E171" s="129" t="s">
        <v>333</v>
      </c>
      <c r="F171" s="129" t="s">
        <v>433</v>
      </c>
      <c r="G171" s="192" t="s">
        <v>511</v>
      </c>
    </row>
    <row r="172" customFormat="false" ht="73.9" hidden="false" customHeight="false" outlineLevel="0" collapsed="false">
      <c r="A172" s="226"/>
      <c r="B172" s="226"/>
      <c r="C172" s="226"/>
      <c r="D172" s="229" t="s">
        <v>631</v>
      </c>
      <c r="E172" s="129"/>
      <c r="F172" s="129"/>
      <c r="G172" s="192" t="s">
        <v>643</v>
      </c>
    </row>
    <row r="173" customFormat="false" ht="31.25" hidden="false" customHeight="true" outlineLevel="0" collapsed="false">
      <c r="A173" s="226"/>
      <c r="B173" s="226"/>
      <c r="C173" s="226"/>
      <c r="D173" s="216" t="s">
        <v>644</v>
      </c>
      <c r="E173" s="129" t="s">
        <v>301</v>
      </c>
      <c r="F173" s="227" t="s">
        <v>629</v>
      </c>
      <c r="G173" s="192" t="s">
        <v>645</v>
      </c>
    </row>
    <row r="174" customFormat="false" ht="31.25" hidden="false" customHeight="false" outlineLevel="0" collapsed="false">
      <c r="A174" s="226"/>
      <c r="B174" s="226"/>
      <c r="C174" s="226"/>
      <c r="D174" s="216"/>
      <c r="E174" s="129" t="s">
        <v>333</v>
      </c>
      <c r="F174" s="129" t="s">
        <v>433</v>
      </c>
      <c r="G174" s="192" t="s">
        <v>646</v>
      </c>
    </row>
    <row r="175" customFormat="false" ht="59.7" hidden="false" customHeight="false" outlineLevel="0" collapsed="false">
      <c r="A175" s="226"/>
      <c r="B175" s="226"/>
      <c r="C175" s="226"/>
      <c r="D175" s="229" t="s">
        <v>647</v>
      </c>
      <c r="E175" s="129"/>
      <c r="F175" s="129"/>
      <c r="G175" s="193" t="s">
        <v>648</v>
      </c>
    </row>
    <row r="176" customFormat="false" ht="17" hidden="false" customHeight="false" outlineLevel="0" collapsed="false">
      <c r="A176" s="226"/>
      <c r="B176" s="226"/>
      <c r="C176" s="226"/>
      <c r="D176" s="228"/>
      <c r="E176" s="129"/>
      <c r="F176" s="129"/>
      <c r="G176" s="192"/>
    </row>
    <row r="177" customFormat="false" ht="17" hidden="false" customHeight="true" outlineLevel="0" collapsed="false">
      <c r="A177" s="226" t="s">
        <v>649</v>
      </c>
      <c r="B177" s="226" t="s">
        <v>156</v>
      </c>
      <c r="C177" s="129" t="s">
        <v>28</v>
      </c>
      <c r="D177" s="147" t="s">
        <v>650</v>
      </c>
      <c r="E177" s="147"/>
      <c r="F177" s="147"/>
      <c r="G177" s="147"/>
    </row>
    <row r="178" customFormat="false" ht="17.05" hidden="false" customHeight="false" outlineLevel="0" collapsed="false">
      <c r="A178" s="226"/>
      <c r="B178" s="226"/>
      <c r="C178" s="226"/>
      <c r="D178" s="231" t="s">
        <v>651</v>
      </c>
      <c r="E178" s="129"/>
      <c r="F178" s="129"/>
      <c r="G178" s="193" t="s">
        <v>652</v>
      </c>
    </row>
    <row r="179" customFormat="false" ht="31.25" hidden="false" customHeight="true" outlineLevel="0" collapsed="false">
      <c r="A179" s="226"/>
      <c r="B179" s="226"/>
      <c r="C179" s="226"/>
      <c r="D179" s="216" t="s">
        <v>653</v>
      </c>
      <c r="E179" s="129" t="s">
        <v>301</v>
      </c>
      <c r="F179" s="227" t="n">
        <v>0</v>
      </c>
      <c r="G179" s="192" t="s">
        <v>654</v>
      </c>
    </row>
    <row r="180" customFormat="false" ht="17.05" hidden="false" customHeight="false" outlineLevel="0" collapsed="false">
      <c r="A180" s="226"/>
      <c r="B180" s="226"/>
      <c r="C180" s="226"/>
      <c r="D180" s="216"/>
      <c r="E180" s="129" t="s">
        <v>333</v>
      </c>
      <c r="F180" s="129"/>
      <c r="G180" s="193" t="s">
        <v>655</v>
      </c>
    </row>
    <row r="181" customFormat="false" ht="17" hidden="false" customHeight="false" outlineLevel="0" collapsed="false">
      <c r="A181" s="226"/>
      <c r="B181" s="226"/>
      <c r="C181" s="226"/>
      <c r="D181" s="228"/>
      <c r="E181" s="129"/>
      <c r="F181" s="129"/>
      <c r="G181" s="192"/>
    </row>
    <row r="182" customFormat="false" ht="17" hidden="false" customHeight="true" outlineLevel="0" collapsed="false">
      <c r="A182" s="226" t="s">
        <v>656</v>
      </c>
      <c r="B182" s="226"/>
      <c r="C182" s="129" t="s">
        <v>30</v>
      </c>
      <c r="D182" s="147" t="s">
        <v>657</v>
      </c>
      <c r="E182" s="147"/>
      <c r="F182" s="147"/>
      <c r="G182" s="147"/>
    </row>
    <row r="183" customFormat="false" ht="17.05" hidden="false" customHeight="false" outlineLevel="0" collapsed="false">
      <c r="A183" s="226"/>
      <c r="B183" s="226"/>
      <c r="C183" s="226"/>
      <c r="D183" s="231" t="s">
        <v>651</v>
      </c>
      <c r="E183" s="129"/>
      <c r="F183" s="129"/>
      <c r="G183" s="193" t="s">
        <v>652</v>
      </c>
    </row>
    <row r="184" customFormat="false" ht="31.25" hidden="false" customHeight="true" outlineLevel="0" collapsed="false">
      <c r="A184" s="226"/>
      <c r="B184" s="226"/>
      <c r="C184" s="226"/>
      <c r="D184" s="216" t="s">
        <v>658</v>
      </c>
      <c r="E184" s="129" t="s">
        <v>301</v>
      </c>
      <c r="F184" s="227" t="n">
        <v>0</v>
      </c>
      <c r="G184" s="192" t="s">
        <v>659</v>
      </c>
    </row>
    <row r="185" customFormat="false" ht="17.05" hidden="false" customHeight="false" outlineLevel="0" collapsed="false">
      <c r="A185" s="226"/>
      <c r="B185" s="226"/>
      <c r="C185" s="226"/>
      <c r="D185" s="216"/>
      <c r="E185" s="129" t="s">
        <v>333</v>
      </c>
      <c r="F185" s="129"/>
      <c r="G185" s="193" t="s">
        <v>660</v>
      </c>
    </row>
    <row r="186" customFormat="false" ht="17" hidden="false" customHeight="false" outlineLevel="0" collapsed="false">
      <c r="A186" s="226"/>
      <c r="B186" s="226"/>
      <c r="C186" s="226"/>
      <c r="D186" s="228"/>
      <c r="E186" s="129"/>
      <c r="F186" s="129"/>
      <c r="G186" s="192"/>
    </row>
    <row r="187" customFormat="false" ht="17" hidden="false" customHeight="true" outlineLevel="0" collapsed="false">
      <c r="A187" s="226" t="s">
        <v>661</v>
      </c>
      <c r="B187" s="226" t="s">
        <v>157</v>
      </c>
      <c r="C187" s="129" t="s">
        <v>28</v>
      </c>
      <c r="D187" s="147" t="s">
        <v>662</v>
      </c>
      <c r="E187" s="147"/>
      <c r="F187" s="147"/>
      <c r="G187" s="147"/>
    </row>
    <row r="188" customFormat="false" ht="17" hidden="false" customHeight="true" outlineLevel="0" collapsed="false">
      <c r="A188" s="226"/>
      <c r="B188" s="226"/>
      <c r="C188" s="226"/>
      <c r="D188" s="216" t="s">
        <v>431</v>
      </c>
      <c r="E188" s="129" t="s">
        <v>301</v>
      </c>
      <c r="F188" s="227" t="n">
        <v>0</v>
      </c>
      <c r="G188" s="192" t="s">
        <v>432</v>
      </c>
    </row>
    <row r="189" customFormat="false" ht="17.05" hidden="false" customHeight="false" outlineLevel="0" collapsed="false">
      <c r="A189" s="226"/>
      <c r="B189" s="226"/>
      <c r="C189" s="226"/>
      <c r="D189" s="216"/>
      <c r="E189" s="129" t="s">
        <v>333</v>
      </c>
      <c r="F189" s="129" t="s">
        <v>433</v>
      </c>
      <c r="G189" s="192" t="s">
        <v>434</v>
      </c>
    </row>
    <row r="190" customFormat="false" ht="31.25" hidden="false" customHeight="false" outlineLevel="0" collapsed="false">
      <c r="A190" s="226"/>
      <c r="B190" s="226"/>
      <c r="C190" s="226"/>
      <c r="D190" s="229" t="s">
        <v>663</v>
      </c>
      <c r="E190" s="129"/>
      <c r="F190" s="129"/>
      <c r="G190" s="192" t="s">
        <v>664</v>
      </c>
      <c r="H190" s="2" t="s">
        <v>665</v>
      </c>
    </row>
    <row r="191" customFormat="false" ht="29.85" hidden="false" customHeight="true" outlineLevel="0" collapsed="false">
      <c r="A191" s="226"/>
      <c r="B191" s="226"/>
      <c r="C191" s="226"/>
      <c r="D191" s="229" t="s">
        <v>666</v>
      </c>
      <c r="E191" s="129" t="s">
        <v>301</v>
      </c>
      <c r="F191" s="227" t="s">
        <v>667</v>
      </c>
      <c r="G191" s="192" t="s">
        <v>668</v>
      </c>
    </row>
    <row r="192" customFormat="false" ht="17.05" hidden="false" customHeight="false" outlineLevel="0" collapsed="false">
      <c r="A192" s="226"/>
      <c r="B192" s="226"/>
      <c r="C192" s="226"/>
      <c r="D192" s="229"/>
      <c r="E192" s="129" t="s">
        <v>333</v>
      </c>
      <c r="F192" s="129" t="s">
        <v>433</v>
      </c>
      <c r="G192" s="192" t="s">
        <v>511</v>
      </c>
    </row>
    <row r="193" customFormat="false" ht="29.85" hidden="false" customHeight="true" outlineLevel="0" collapsed="false">
      <c r="A193" s="226"/>
      <c r="B193" s="226"/>
      <c r="C193" s="226"/>
      <c r="D193" s="216" t="s">
        <v>669</v>
      </c>
      <c r="E193" s="129" t="s">
        <v>301</v>
      </c>
      <c r="F193" s="227" t="s">
        <v>670</v>
      </c>
      <c r="G193" s="192" t="s">
        <v>671</v>
      </c>
    </row>
    <row r="194" customFormat="false" ht="17.05" hidden="false" customHeight="false" outlineLevel="0" collapsed="false">
      <c r="A194" s="226"/>
      <c r="B194" s="226"/>
      <c r="C194" s="226"/>
      <c r="D194" s="216"/>
      <c r="E194" s="129" t="s">
        <v>333</v>
      </c>
      <c r="F194" s="129" t="s">
        <v>672</v>
      </c>
      <c r="G194" s="192" t="s">
        <v>673</v>
      </c>
    </row>
    <row r="195" customFormat="false" ht="17" hidden="false" customHeight="false" outlineLevel="0" collapsed="false">
      <c r="A195" s="226"/>
      <c r="B195" s="226"/>
      <c r="C195" s="226"/>
      <c r="D195" s="232"/>
      <c r="E195" s="129"/>
      <c r="F195" s="129"/>
      <c r="G195" s="192"/>
    </row>
    <row r="196" customFormat="false" ht="17" hidden="false" customHeight="true" outlineLevel="0" collapsed="false">
      <c r="A196" s="226" t="s">
        <v>674</v>
      </c>
      <c r="B196" s="226"/>
      <c r="C196" s="129" t="s">
        <v>30</v>
      </c>
      <c r="D196" s="147" t="s">
        <v>675</v>
      </c>
      <c r="E196" s="147"/>
      <c r="F196" s="147"/>
      <c r="G196" s="147"/>
    </row>
    <row r="197" customFormat="false" ht="17" hidden="false" customHeight="true" outlineLevel="0" collapsed="false">
      <c r="A197" s="226"/>
      <c r="B197" s="226"/>
      <c r="C197" s="226"/>
      <c r="D197" s="216" t="s">
        <v>431</v>
      </c>
      <c r="E197" s="129" t="s">
        <v>301</v>
      </c>
      <c r="F197" s="227" t="n">
        <v>0</v>
      </c>
      <c r="G197" s="192" t="s">
        <v>432</v>
      </c>
    </row>
    <row r="198" customFormat="false" ht="17.05" hidden="false" customHeight="false" outlineLevel="0" collapsed="false">
      <c r="A198" s="226"/>
      <c r="B198" s="226"/>
      <c r="C198" s="226"/>
      <c r="D198" s="216"/>
      <c r="E198" s="129" t="s">
        <v>333</v>
      </c>
      <c r="F198" s="129" t="s">
        <v>433</v>
      </c>
      <c r="G198" s="192" t="s">
        <v>434</v>
      </c>
    </row>
    <row r="199" customFormat="false" ht="31.25" hidden="false" customHeight="false" outlineLevel="0" collapsed="false">
      <c r="A199" s="226"/>
      <c r="B199" s="226"/>
      <c r="C199" s="226"/>
      <c r="D199" s="229" t="s">
        <v>676</v>
      </c>
      <c r="E199" s="129"/>
      <c r="F199" s="129"/>
      <c r="G199" s="192" t="s">
        <v>677</v>
      </c>
    </row>
    <row r="200" customFormat="false" ht="31.25" hidden="false" customHeight="true" outlineLevel="0" collapsed="false">
      <c r="A200" s="226"/>
      <c r="B200" s="226"/>
      <c r="C200" s="226"/>
      <c r="D200" s="229" t="s">
        <v>678</v>
      </c>
      <c r="E200" s="129" t="s">
        <v>301</v>
      </c>
      <c r="F200" s="227" t="s">
        <v>667</v>
      </c>
      <c r="G200" s="192" t="s">
        <v>679</v>
      </c>
    </row>
    <row r="201" customFormat="false" ht="17.05" hidden="false" customHeight="false" outlineLevel="0" collapsed="false">
      <c r="A201" s="226"/>
      <c r="B201" s="226"/>
      <c r="C201" s="226"/>
      <c r="D201" s="229"/>
      <c r="E201" s="129" t="s">
        <v>333</v>
      </c>
      <c r="F201" s="129" t="s">
        <v>433</v>
      </c>
      <c r="G201" s="192" t="s">
        <v>511</v>
      </c>
    </row>
    <row r="202" customFormat="false" ht="31.25" hidden="false" customHeight="true" outlineLevel="0" collapsed="false">
      <c r="A202" s="226"/>
      <c r="B202" s="226"/>
      <c r="C202" s="226"/>
      <c r="D202" s="216" t="s">
        <v>680</v>
      </c>
      <c r="E202" s="129" t="s">
        <v>301</v>
      </c>
      <c r="F202" s="227" t="s">
        <v>670</v>
      </c>
      <c r="G202" s="192" t="s">
        <v>681</v>
      </c>
    </row>
    <row r="203" customFormat="false" ht="17.05" hidden="false" customHeight="false" outlineLevel="0" collapsed="false">
      <c r="A203" s="226"/>
      <c r="B203" s="226"/>
      <c r="C203" s="226"/>
      <c r="D203" s="216"/>
      <c r="E203" s="129" t="s">
        <v>333</v>
      </c>
      <c r="F203" s="129" t="s">
        <v>672</v>
      </c>
      <c r="G203" s="192" t="s">
        <v>673</v>
      </c>
    </row>
    <row r="204" customFormat="false" ht="17" hidden="false" customHeight="false" outlineLevel="0" collapsed="false">
      <c r="A204" s="226"/>
      <c r="B204" s="226"/>
      <c r="C204" s="226"/>
      <c r="D204" s="232"/>
      <c r="E204" s="129"/>
      <c r="F204" s="129"/>
      <c r="G204" s="192"/>
    </row>
    <row r="205" customFormat="false" ht="17" hidden="false" customHeight="true" outlineLevel="0" collapsed="false">
      <c r="A205" s="226" t="s">
        <v>682</v>
      </c>
      <c r="B205" s="226" t="s">
        <v>683</v>
      </c>
      <c r="C205" s="129" t="s">
        <v>28</v>
      </c>
      <c r="D205" s="143" t="s">
        <v>684</v>
      </c>
      <c r="E205" s="143"/>
      <c r="F205" s="143"/>
      <c r="G205" s="143"/>
    </row>
    <row r="206" customFormat="false" ht="31.25" hidden="false" customHeight="false" outlineLevel="0" collapsed="false">
      <c r="A206" s="226"/>
      <c r="B206" s="226"/>
      <c r="C206" s="129"/>
      <c r="D206" s="233" t="s">
        <v>685</v>
      </c>
      <c r="E206" s="129"/>
      <c r="F206" s="129"/>
      <c r="G206" s="192" t="s">
        <v>686</v>
      </c>
    </row>
    <row r="207" customFormat="false" ht="17" hidden="false" customHeight="false" outlineLevel="0" collapsed="false">
      <c r="A207" s="226"/>
      <c r="B207" s="226"/>
      <c r="C207" s="129"/>
      <c r="D207" s="232"/>
      <c r="E207" s="129"/>
      <c r="F207" s="129"/>
      <c r="G207" s="192"/>
    </row>
    <row r="208" customFormat="false" ht="17" hidden="false" customHeight="true" outlineLevel="0" collapsed="false">
      <c r="A208" s="226" t="s">
        <v>687</v>
      </c>
      <c r="B208" s="226"/>
      <c r="C208" s="129" t="s">
        <v>30</v>
      </c>
      <c r="D208" s="143" t="s">
        <v>688</v>
      </c>
      <c r="E208" s="143"/>
      <c r="F208" s="143"/>
      <c r="G208" s="143"/>
    </row>
    <row r="209" customFormat="false" ht="31.25" hidden="false" customHeight="false" outlineLevel="0" collapsed="false">
      <c r="A209" s="226"/>
      <c r="B209" s="226"/>
      <c r="C209" s="129"/>
      <c r="D209" s="233" t="s">
        <v>689</v>
      </c>
      <c r="E209" s="129"/>
      <c r="F209" s="129"/>
      <c r="G209" s="192" t="s">
        <v>690</v>
      </c>
    </row>
    <row r="210" customFormat="false" ht="17" hidden="false" customHeight="false" outlineLevel="0" collapsed="false">
      <c r="A210" s="226"/>
      <c r="B210" s="226"/>
      <c r="C210" s="129"/>
      <c r="D210" s="232"/>
      <c r="E210" s="129"/>
      <c r="F210" s="129"/>
      <c r="G210" s="192"/>
    </row>
    <row r="211" customFormat="false" ht="45.45" hidden="false" customHeight="true" outlineLevel="0" collapsed="false">
      <c r="A211" s="226" t="s">
        <v>691</v>
      </c>
      <c r="B211" s="226" t="s">
        <v>159</v>
      </c>
      <c r="C211" s="129" t="s">
        <v>28</v>
      </c>
      <c r="D211" s="143" t="s">
        <v>692</v>
      </c>
      <c r="E211" s="143"/>
      <c r="F211" s="143"/>
      <c r="G211" s="143"/>
    </row>
    <row r="212" customFormat="false" ht="17.05" hidden="false" customHeight="true" outlineLevel="0" collapsed="false">
      <c r="A212" s="226"/>
      <c r="B212" s="226"/>
      <c r="C212" s="226"/>
      <c r="D212" s="216" t="s">
        <v>693</v>
      </c>
      <c r="E212" s="129" t="s">
        <v>301</v>
      </c>
      <c r="F212" s="227" t="n">
        <v>0</v>
      </c>
      <c r="G212" s="192" t="s">
        <v>694</v>
      </c>
    </row>
    <row r="213" customFormat="false" ht="17.05" hidden="false" customHeight="false" outlineLevel="0" collapsed="false">
      <c r="A213" s="226"/>
      <c r="B213" s="226"/>
      <c r="C213" s="226"/>
      <c r="D213" s="216"/>
      <c r="E213" s="129" t="s">
        <v>333</v>
      </c>
      <c r="F213" s="129" t="s">
        <v>433</v>
      </c>
      <c r="G213" s="192" t="s">
        <v>508</v>
      </c>
    </row>
    <row r="214" customFormat="false" ht="31.25" hidden="false" customHeight="true" outlineLevel="0" collapsed="false">
      <c r="A214" s="226"/>
      <c r="B214" s="226"/>
      <c r="C214" s="226"/>
      <c r="D214" s="216" t="s">
        <v>695</v>
      </c>
      <c r="E214" s="129" t="s">
        <v>301</v>
      </c>
      <c r="F214" s="227" t="s">
        <v>433</v>
      </c>
      <c r="G214" s="192" t="s">
        <v>696</v>
      </c>
    </row>
    <row r="215" customFormat="false" ht="17.05" hidden="false" customHeight="false" outlineLevel="0" collapsed="false">
      <c r="A215" s="226"/>
      <c r="B215" s="226"/>
      <c r="C215" s="226"/>
      <c r="D215" s="216"/>
      <c r="E215" s="129" t="s">
        <v>333</v>
      </c>
      <c r="F215" s="129" t="s">
        <v>433</v>
      </c>
      <c r="G215" s="192" t="s">
        <v>697</v>
      </c>
    </row>
    <row r="216" customFormat="false" ht="31.25" hidden="false" customHeight="true" outlineLevel="0" collapsed="false">
      <c r="A216" s="226"/>
      <c r="B216" s="226"/>
      <c r="C216" s="226"/>
      <c r="D216" s="216" t="s">
        <v>698</v>
      </c>
      <c r="E216" s="129" t="s">
        <v>301</v>
      </c>
      <c r="F216" s="227" t="n">
        <v>0</v>
      </c>
      <c r="G216" s="192" t="s">
        <v>699</v>
      </c>
      <c r="H216" s="68" t="s">
        <v>700</v>
      </c>
    </row>
    <row r="217" customFormat="false" ht="17.05" hidden="false" customHeight="false" outlineLevel="0" collapsed="false">
      <c r="A217" s="226"/>
      <c r="B217" s="226"/>
      <c r="C217" s="226"/>
      <c r="D217" s="216"/>
      <c r="E217" s="129" t="s">
        <v>333</v>
      </c>
      <c r="F217" s="129" t="s">
        <v>701</v>
      </c>
      <c r="G217" s="193" t="s">
        <v>702</v>
      </c>
    </row>
    <row r="218" customFormat="false" ht="59.7" hidden="false" customHeight="true" outlineLevel="0" collapsed="false">
      <c r="A218" s="226"/>
      <c r="B218" s="226"/>
      <c r="C218" s="226"/>
      <c r="D218" s="216" t="s">
        <v>703</v>
      </c>
      <c r="E218" s="129" t="s">
        <v>301</v>
      </c>
      <c r="F218" s="227" t="n">
        <v>0</v>
      </c>
      <c r="G218" s="192" t="s">
        <v>704</v>
      </c>
    </row>
    <row r="219" customFormat="false" ht="17.05" hidden="false" customHeight="false" outlineLevel="0" collapsed="false">
      <c r="A219" s="226"/>
      <c r="B219" s="226"/>
      <c r="C219" s="226"/>
      <c r="D219" s="216"/>
      <c r="E219" s="129" t="s">
        <v>333</v>
      </c>
      <c r="F219" s="227" t="s">
        <v>701</v>
      </c>
      <c r="G219" s="193" t="s">
        <v>705</v>
      </c>
    </row>
    <row r="220" customFormat="false" ht="45.45" hidden="false" customHeight="true" outlineLevel="0" collapsed="false">
      <c r="A220" s="226"/>
      <c r="B220" s="226"/>
      <c r="C220" s="226"/>
      <c r="D220" s="216" t="s">
        <v>706</v>
      </c>
      <c r="E220" s="129"/>
      <c r="F220" s="227"/>
      <c r="G220" s="193" t="s">
        <v>707</v>
      </c>
    </row>
    <row r="221" customFormat="false" ht="17" hidden="false" customHeight="false" outlineLevel="0" collapsed="false">
      <c r="A221" s="226"/>
      <c r="B221" s="226"/>
      <c r="C221" s="226"/>
      <c r="D221" s="216"/>
      <c r="E221" s="129"/>
      <c r="F221" s="227"/>
      <c r="G221" s="193"/>
    </row>
    <row r="222" customFormat="false" ht="45.45" hidden="false" customHeight="true" outlineLevel="0" collapsed="false">
      <c r="A222" s="226" t="s">
        <v>708</v>
      </c>
      <c r="B222" s="226"/>
      <c r="C222" s="129" t="s">
        <v>30</v>
      </c>
      <c r="D222" s="143" t="s">
        <v>709</v>
      </c>
      <c r="E222" s="143"/>
      <c r="F222" s="143"/>
      <c r="G222" s="143"/>
    </row>
    <row r="223" customFormat="false" ht="17.05" hidden="false" customHeight="true" outlineLevel="0" collapsed="false">
      <c r="A223" s="226"/>
      <c r="B223" s="226"/>
      <c r="C223" s="226"/>
      <c r="D223" s="216" t="s">
        <v>710</v>
      </c>
      <c r="E223" s="129" t="s">
        <v>301</v>
      </c>
      <c r="F223" s="227" t="n">
        <v>0</v>
      </c>
      <c r="G223" s="192" t="s">
        <v>711</v>
      </c>
    </row>
    <row r="224" customFormat="false" ht="17.05" hidden="false" customHeight="false" outlineLevel="0" collapsed="false">
      <c r="A224" s="226"/>
      <c r="B224" s="226"/>
      <c r="C224" s="226"/>
      <c r="D224" s="216"/>
      <c r="E224" s="129" t="s">
        <v>333</v>
      </c>
      <c r="F224" s="129" t="s">
        <v>433</v>
      </c>
      <c r="G224" s="192" t="s">
        <v>508</v>
      </c>
    </row>
    <row r="225" customFormat="false" ht="17.05" hidden="false" customHeight="true" outlineLevel="0" collapsed="false">
      <c r="A225" s="226"/>
      <c r="B225" s="226"/>
      <c r="C225" s="226"/>
      <c r="D225" s="216" t="s">
        <v>712</v>
      </c>
      <c r="E225" s="129" t="s">
        <v>301</v>
      </c>
      <c r="F225" s="227" t="s">
        <v>433</v>
      </c>
      <c r="G225" s="192" t="s">
        <v>713</v>
      </c>
    </row>
    <row r="226" customFormat="false" ht="17.05" hidden="false" customHeight="false" outlineLevel="0" collapsed="false">
      <c r="A226" s="226"/>
      <c r="B226" s="226"/>
      <c r="C226" s="226"/>
      <c r="D226" s="216"/>
      <c r="E226" s="129" t="s">
        <v>333</v>
      </c>
      <c r="F226" s="129" t="s">
        <v>433</v>
      </c>
      <c r="G226" s="192" t="s">
        <v>714</v>
      </c>
    </row>
    <row r="227" customFormat="false" ht="31.25" hidden="false" customHeight="true" outlineLevel="0" collapsed="false">
      <c r="A227" s="226"/>
      <c r="B227" s="226"/>
      <c r="C227" s="226"/>
      <c r="D227" s="216" t="s">
        <v>715</v>
      </c>
      <c r="E227" s="129" t="s">
        <v>301</v>
      </c>
      <c r="F227" s="227" t="n">
        <v>0</v>
      </c>
      <c r="G227" s="192" t="s">
        <v>716</v>
      </c>
    </row>
    <row r="228" customFormat="false" ht="17.05" hidden="false" customHeight="false" outlineLevel="0" collapsed="false">
      <c r="A228" s="226"/>
      <c r="B228" s="226"/>
      <c r="C228" s="226"/>
      <c r="D228" s="216"/>
      <c r="E228" s="129" t="s">
        <v>333</v>
      </c>
      <c r="F228" s="129" t="s">
        <v>701</v>
      </c>
      <c r="G228" s="193" t="s">
        <v>702</v>
      </c>
    </row>
    <row r="229" customFormat="false" ht="59.7" hidden="false" customHeight="true" outlineLevel="0" collapsed="false">
      <c r="A229" s="226"/>
      <c r="B229" s="226"/>
      <c r="C229" s="226"/>
      <c r="D229" s="216" t="s">
        <v>717</v>
      </c>
      <c r="E229" s="129" t="s">
        <v>301</v>
      </c>
      <c r="F229" s="227" t="n">
        <v>0</v>
      </c>
      <c r="G229" s="192" t="s">
        <v>718</v>
      </c>
    </row>
    <row r="230" customFormat="false" ht="17.05" hidden="false" customHeight="false" outlineLevel="0" collapsed="false">
      <c r="A230" s="226"/>
      <c r="B230" s="226"/>
      <c r="C230" s="226"/>
      <c r="D230" s="216"/>
      <c r="E230" s="129" t="s">
        <v>333</v>
      </c>
      <c r="F230" s="227" t="s">
        <v>701</v>
      </c>
      <c r="G230" s="193" t="s">
        <v>705</v>
      </c>
    </row>
    <row r="231" customFormat="false" ht="31.25" hidden="false" customHeight="false" outlineLevel="0" collapsed="false">
      <c r="A231" s="226"/>
      <c r="B231" s="226"/>
      <c r="C231" s="226"/>
      <c r="D231" s="216" t="s">
        <v>706</v>
      </c>
      <c r="E231" s="129"/>
      <c r="F231" s="227"/>
      <c r="G231" s="193" t="s">
        <v>707</v>
      </c>
    </row>
    <row r="232" customFormat="false" ht="17" hidden="false" customHeight="false" outlineLevel="0" collapsed="false">
      <c r="A232" s="226"/>
      <c r="B232" s="226"/>
      <c r="C232" s="226"/>
      <c r="D232" s="216"/>
      <c r="E232" s="129"/>
      <c r="F232" s="227"/>
      <c r="G232" s="193"/>
    </row>
    <row r="233" customFormat="false" ht="17.05" hidden="false" customHeight="true" outlineLevel="0" collapsed="false">
      <c r="A233" s="226" t="s">
        <v>719</v>
      </c>
      <c r="B233" s="226" t="s">
        <v>160</v>
      </c>
      <c r="C233" s="129" t="s">
        <v>28</v>
      </c>
      <c r="D233" s="143" t="s">
        <v>720</v>
      </c>
      <c r="E233" s="143"/>
      <c r="F233" s="143"/>
      <c r="G233" s="143"/>
    </row>
    <row r="234" customFormat="false" ht="17.05" hidden="false" customHeight="false" outlineLevel="0" collapsed="false">
      <c r="A234" s="226"/>
      <c r="B234" s="226"/>
      <c r="C234" s="226"/>
      <c r="D234" s="231" t="s">
        <v>721</v>
      </c>
      <c r="E234" s="129"/>
      <c r="F234" s="129"/>
      <c r="G234" s="193" t="s">
        <v>722</v>
      </c>
    </row>
    <row r="235" customFormat="false" ht="45.45" hidden="false" customHeight="true" outlineLevel="0" collapsed="false">
      <c r="A235" s="226"/>
      <c r="B235" s="226"/>
      <c r="C235" s="226"/>
      <c r="D235" s="216" t="s">
        <v>723</v>
      </c>
      <c r="E235" s="129" t="s">
        <v>301</v>
      </c>
      <c r="F235" s="227" t="n">
        <v>0</v>
      </c>
      <c r="G235" s="192" t="s">
        <v>724</v>
      </c>
      <c r="H235" s="2" t="s">
        <v>725</v>
      </c>
    </row>
    <row r="236" customFormat="false" ht="45.45" hidden="false" customHeight="false" outlineLevel="0" collapsed="false">
      <c r="A236" s="226"/>
      <c r="B236" s="226"/>
      <c r="C236" s="226"/>
      <c r="D236" s="216"/>
      <c r="E236" s="129" t="s">
        <v>333</v>
      </c>
      <c r="F236" s="129"/>
      <c r="G236" s="192" t="s">
        <v>726</v>
      </c>
    </row>
    <row r="237" customFormat="false" ht="17" hidden="false" customHeight="false" outlineLevel="0" collapsed="false">
      <c r="A237" s="226"/>
      <c r="B237" s="226"/>
      <c r="C237" s="226"/>
      <c r="D237" s="232"/>
      <c r="E237" s="234"/>
      <c r="F237" s="234"/>
      <c r="G237" s="192"/>
    </row>
    <row r="238" customFormat="false" ht="17.05" hidden="false" customHeight="true" outlineLevel="0" collapsed="false">
      <c r="A238" s="226" t="s">
        <v>727</v>
      </c>
      <c r="B238" s="226"/>
      <c r="C238" s="129" t="s">
        <v>30</v>
      </c>
      <c r="D238" s="143" t="s">
        <v>728</v>
      </c>
      <c r="E238" s="143"/>
      <c r="F238" s="143"/>
      <c r="G238" s="143"/>
    </row>
    <row r="239" customFormat="false" ht="17.05" hidden="false" customHeight="false" outlineLevel="0" collapsed="false">
      <c r="A239" s="226"/>
      <c r="B239" s="226"/>
      <c r="C239" s="226"/>
      <c r="D239" s="231" t="s">
        <v>721</v>
      </c>
      <c r="E239" s="129"/>
      <c r="F239" s="129"/>
      <c r="G239" s="193" t="s">
        <v>722</v>
      </c>
    </row>
    <row r="240" customFormat="false" ht="45.45" hidden="false" customHeight="true" outlineLevel="0" collapsed="false">
      <c r="A240" s="226"/>
      <c r="B240" s="226"/>
      <c r="C240" s="226"/>
      <c r="D240" s="216" t="s">
        <v>729</v>
      </c>
      <c r="E240" s="129" t="s">
        <v>301</v>
      </c>
      <c r="F240" s="227" t="n">
        <v>0</v>
      </c>
      <c r="G240" s="192" t="s">
        <v>730</v>
      </c>
    </row>
    <row r="241" customFormat="false" ht="45.45" hidden="false" customHeight="false" outlineLevel="0" collapsed="false">
      <c r="A241" s="226"/>
      <c r="B241" s="226"/>
      <c r="C241" s="226"/>
      <c r="D241" s="216"/>
      <c r="E241" s="129" t="s">
        <v>333</v>
      </c>
      <c r="F241" s="129"/>
      <c r="G241" s="192" t="s">
        <v>731</v>
      </c>
    </row>
    <row r="242" customFormat="false" ht="17" hidden="false" customHeight="false" outlineLevel="0" collapsed="false">
      <c r="A242" s="226"/>
      <c r="B242" s="226"/>
      <c r="C242" s="226"/>
      <c r="D242" s="232"/>
      <c r="E242" s="129"/>
      <c r="F242" s="129"/>
      <c r="G242" s="192"/>
    </row>
    <row r="243" customFormat="false" ht="17.05" hidden="false" customHeight="true" outlineLevel="0" collapsed="false">
      <c r="A243" s="226" t="s">
        <v>732</v>
      </c>
      <c r="B243" s="226" t="s">
        <v>161</v>
      </c>
      <c r="C243" s="226"/>
      <c r="D243" s="143" t="s">
        <v>733</v>
      </c>
      <c r="E243" s="143"/>
      <c r="F243" s="143"/>
      <c r="G243" s="143"/>
    </row>
    <row r="244" customFormat="false" ht="31.25" hidden="false" customHeight="false" outlineLevel="0" collapsed="false">
      <c r="A244" s="226"/>
      <c r="B244" s="226"/>
      <c r="C244" s="226"/>
      <c r="D244" s="233" t="s">
        <v>734</v>
      </c>
      <c r="E244" s="234"/>
      <c r="F244" s="234"/>
      <c r="G244" s="235" t="s">
        <v>735</v>
      </c>
    </row>
  </sheetData>
  <sheetProtection sheet="true" password="cc3d" objects="true" scenarios="true"/>
  <mergeCells count="175">
    <mergeCell ref="B3:C3"/>
    <mergeCell ref="A4:A30"/>
    <mergeCell ref="B4:B57"/>
    <mergeCell ref="C4:C30"/>
    <mergeCell ref="D4:G4"/>
    <mergeCell ref="D5:D6"/>
    <mergeCell ref="D8:D9"/>
    <mergeCell ref="D10:D11"/>
    <mergeCell ref="D12:D13"/>
    <mergeCell ref="D14:D15"/>
    <mergeCell ref="D16:D17"/>
    <mergeCell ref="D18:D19"/>
    <mergeCell ref="D20:D21"/>
    <mergeCell ref="D22:D23"/>
    <mergeCell ref="D24:D25"/>
    <mergeCell ref="D26:D27"/>
    <mergeCell ref="D28:D29"/>
    <mergeCell ref="A31:A57"/>
    <mergeCell ref="C31:C57"/>
    <mergeCell ref="D31:G31"/>
    <mergeCell ref="D32:D33"/>
    <mergeCell ref="D35:D36"/>
    <mergeCell ref="D37:D38"/>
    <mergeCell ref="D39:D40"/>
    <mergeCell ref="D41:D42"/>
    <mergeCell ref="D43:D44"/>
    <mergeCell ref="D45:D46"/>
    <mergeCell ref="D47:D48"/>
    <mergeCell ref="D49:D50"/>
    <mergeCell ref="D51:D52"/>
    <mergeCell ref="D53:D54"/>
    <mergeCell ref="D55:D56"/>
    <mergeCell ref="A58:A68"/>
    <mergeCell ref="B58:B79"/>
    <mergeCell ref="C58:C68"/>
    <mergeCell ref="D58:G58"/>
    <mergeCell ref="D59:D60"/>
    <mergeCell ref="D61:D62"/>
    <mergeCell ref="D64:D65"/>
    <mergeCell ref="D66:D67"/>
    <mergeCell ref="A69:A79"/>
    <mergeCell ref="C69:C79"/>
    <mergeCell ref="D69:G69"/>
    <mergeCell ref="D70:D71"/>
    <mergeCell ref="D72:D73"/>
    <mergeCell ref="D75:D76"/>
    <mergeCell ref="D77:D78"/>
    <mergeCell ref="A80:A87"/>
    <mergeCell ref="B80:B95"/>
    <mergeCell ref="C80:C87"/>
    <mergeCell ref="D80:G80"/>
    <mergeCell ref="D81:D82"/>
    <mergeCell ref="D83:D84"/>
    <mergeCell ref="D85:D86"/>
    <mergeCell ref="A88:A95"/>
    <mergeCell ref="C88:C95"/>
    <mergeCell ref="D88:G88"/>
    <mergeCell ref="D89:D90"/>
    <mergeCell ref="D91:D92"/>
    <mergeCell ref="D93:D94"/>
    <mergeCell ref="A96:A99"/>
    <mergeCell ref="B96:B103"/>
    <mergeCell ref="C96:C99"/>
    <mergeCell ref="D96:G96"/>
    <mergeCell ref="D97:D98"/>
    <mergeCell ref="A100:A103"/>
    <mergeCell ref="C100:C103"/>
    <mergeCell ref="D100:G100"/>
    <mergeCell ref="D101:D102"/>
    <mergeCell ref="A104:A107"/>
    <mergeCell ref="B104:C107"/>
    <mergeCell ref="D104:G104"/>
    <mergeCell ref="D105:D106"/>
    <mergeCell ref="A108:A120"/>
    <mergeCell ref="B108:B133"/>
    <mergeCell ref="C108:C120"/>
    <mergeCell ref="D108:G108"/>
    <mergeCell ref="D110:D111"/>
    <mergeCell ref="D112:D113"/>
    <mergeCell ref="D114:D115"/>
    <mergeCell ref="D116:D117"/>
    <mergeCell ref="D118:D119"/>
    <mergeCell ref="A121:A133"/>
    <mergeCell ref="C121:C133"/>
    <mergeCell ref="D121:G121"/>
    <mergeCell ref="D123:D124"/>
    <mergeCell ref="D125:D126"/>
    <mergeCell ref="D127:D128"/>
    <mergeCell ref="D129:D130"/>
    <mergeCell ref="D131:D132"/>
    <mergeCell ref="A134:G134"/>
    <mergeCell ref="A135:A145"/>
    <mergeCell ref="B135:B156"/>
    <mergeCell ref="C135:C145"/>
    <mergeCell ref="D135:G135"/>
    <mergeCell ref="D136:D137"/>
    <mergeCell ref="D138:D139"/>
    <mergeCell ref="D141:D142"/>
    <mergeCell ref="D143:D144"/>
    <mergeCell ref="A146:A156"/>
    <mergeCell ref="C146:C156"/>
    <mergeCell ref="D146:G146"/>
    <mergeCell ref="D147:D148"/>
    <mergeCell ref="D149:D150"/>
    <mergeCell ref="D152:D153"/>
    <mergeCell ref="D154:D155"/>
    <mergeCell ref="A157:A166"/>
    <mergeCell ref="B157:B176"/>
    <mergeCell ref="C157:C166"/>
    <mergeCell ref="D157:G157"/>
    <mergeCell ref="D158:D159"/>
    <mergeCell ref="D160:D161"/>
    <mergeCell ref="D163:D164"/>
    <mergeCell ref="A167:A176"/>
    <mergeCell ref="C167:C176"/>
    <mergeCell ref="D167:G167"/>
    <mergeCell ref="D168:D169"/>
    <mergeCell ref="D170:D171"/>
    <mergeCell ref="D173:D174"/>
    <mergeCell ref="A177:A181"/>
    <mergeCell ref="B177:B186"/>
    <mergeCell ref="C177:C181"/>
    <mergeCell ref="D177:G177"/>
    <mergeCell ref="D179:D180"/>
    <mergeCell ref="A182:A186"/>
    <mergeCell ref="C182:C186"/>
    <mergeCell ref="D182:G182"/>
    <mergeCell ref="D184:D185"/>
    <mergeCell ref="A187:A195"/>
    <mergeCell ref="B187:B204"/>
    <mergeCell ref="C187:C195"/>
    <mergeCell ref="D187:G187"/>
    <mergeCell ref="D188:D189"/>
    <mergeCell ref="D191:D192"/>
    <mergeCell ref="D193:D194"/>
    <mergeCell ref="A196:A204"/>
    <mergeCell ref="C196:C204"/>
    <mergeCell ref="D196:G196"/>
    <mergeCell ref="D197:D198"/>
    <mergeCell ref="D200:D201"/>
    <mergeCell ref="D202:D203"/>
    <mergeCell ref="A205:A207"/>
    <mergeCell ref="B205:B210"/>
    <mergeCell ref="C205:C207"/>
    <mergeCell ref="D205:G205"/>
    <mergeCell ref="A208:A210"/>
    <mergeCell ref="C208:C210"/>
    <mergeCell ref="D208:G208"/>
    <mergeCell ref="A211:A221"/>
    <mergeCell ref="B211:B232"/>
    <mergeCell ref="C211:C221"/>
    <mergeCell ref="D211:G211"/>
    <mergeCell ref="D212:D213"/>
    <mergeCell ref="D214:D215"/>
    <mergeCell ref="D216:D217"/>
    <mergeCell ref="D218:D219"/>
    <mergeCell ref="A222:A232"/>
    <mergeCell ref="C222:C232"/>
    <mergeCell ref="D222:G222"/>
    <mergeCell ref="D223:D224"/>
    <mergeCell ref="D225:D226"/>
    <mergeCell ref="D227:D228"/>
    <mergeCell ref="D229:D230"/>
    <mergeCell ref="A233:A237"/>
    <mergeCell ref="B233:B242"/>
    <mergeCell ref="C233:C237"/>
    <mergeCell ref="D233:G233"/>
    <mergeCell ref="D235:D236"/>
    <mergeCell ref="A238:A242"/>
    <mergeCell ref="C238:C242"/>
    <mergeCell ref="D238:G238"/>
    <mergeCell ref="D240:D241"/>
    <mergeCell ref="A243:A244"/>
    <mergeCell ref="B243:C244"/>
    <mergeCell ref="D243:G243"/>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Roman,標準"&amp;A</oddHeader>
    <oddFooter>&amp;C&amp;"Times New Roman,標準"ページ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332"/>
  <sheetViews>
    <sheetView showFormulas="false" showGridLines="true" showRowColHeaders="true" showZeros="true" rightToLeft="false" tabSelected="false" showOutlineSymbols="true" defaultGridColor="true" view="normal" topLeftCell="A1" colorId="64" zoomScale="105" zoomScaleNormal="105" zoomScalePageLayoutView="100" workbookViewId="0">
      <selection pane="topLeft" activeCell="A2" activeCellId="0" sqref="A2"/>
    </sheetView>
  </sheetViews>
  <sheetFormatPr defaultColWidth="10.5703125" defaultRowHeight="17" zeroHeight="false" outlineLevelRow="0" outlineLevelCol="0"/>
  <cols>
    <col collapsed="false" customWidth="false" hidden="false" outlineLevel="0" max="1" min="1" style="203" width="10.56"/>
    <col collapsed="false" customWidth="true" hidden="false" outlineLevel="0" max="2" min="2" style="203" width="9.69"/>
    <col collapsed="false" customWidth="true" hidden="false" outlineLevel="0" max="3" min="3" style="236" width="9.43"/>
    <col collapsed="false" customWidth="true" hidden="false" outlineLevel="0" max="4" min="4" style="221" width="29.56"/>
    <col collapsed="false" customWidth="true" hidden="false" outlineLevel="0" max="5" min="5" style="237" width="5.68"/>
    <col collapsed="false" customWidth="true" hidden="false" outlineLevel="0" max="6" min="6" style="224" width="5.43"/>
    <col collapsed="false" customWidth="true" hidden="false" outlineLevel="0" max="7" min="7" style="221" width="66.31"/>
  </cols>
  <sheetData>
    <row r="1" customFormat="false" ht="17" hidden="false" customHeight="false" outlineLevel="0" collapsed="false">
      <c r="A1" s="6" t="s">
        <v>736</v>
      </c>
    </row>
    <row r="3" customFormat="false" ht="31.25" hidden="false" customHeight="false" outlineLevel="0" collapsed="false">
      <c r="A3" s="133" t="s">
        <v>292</v>
      </c>
      <c r="B3" s="133" t="s">
        <v>293</v>
      </c>
      <c r="C3" s="133"/>
      <c r="D3" s="225" t="s">
        <v>294</v>
      </c>
      <c r="E3" s="133" t="s">
        <v>295</v>
      </c>
      <c r="F3" s="181" t="s">
        <v>296</v>
      </c>
      <c r="G3" s="225" t="s">
        <v>297</v>
      </c>
    </row>
    <row r="4" customFormat="false" ht="17.05" hidden="false" customHeight="true" outlineLevel="0" collapsed="false">
      <c r="A4" s="133" t="s">
        <v>737</v>
      </c>
      <c r="B4" s="133" t="s">
        <v>42</v>
      </c>
      <c r="C4" s="226" t="s">
        <v>225</v>
      </c>
      <c r="D4" s="192" t="s">
        <v>738</v>
      </c>
      <c r="E4" s="192"/>
      <c r="F4" s="192"/>
      <c r="G4" s="192"/>
    </row>
    <row r="5" customFormat="false" ht="17.05" hidden="false" customHeight="false" outlineLevel="0" collapsed="false">
      <c r="A5" s="133"/>
      <c r="B5" s="133"/>
      <c r="C5" s="226"/>
      <c r="D5" s="238" t="s">
        <v>739</v>
      </c>
      <c r="E5" s="20"/>
      <c r="F5" s="180"/>
      <c r="G5" s="192" t="s">
        <v>740</v>
      </c>
    </row>
    <row r="6" customFormat="false" ht="17" hidden="false" customHeight="false" outlineLevel="0" collapsed="false">
      <c r="A6" s="133"/>
      <c r="B6" s="133"/>
      <c r="C6" s="226"/>
      <c r="D6" s="192"/>
      <c r="E6" s="239"/>
      <c r="F6" s="227"/>
      <c r="G6" s="192"/>
    </row>
    <row r="7" customFormat="false" ht="17.05" hidden="false" customHeight="true" outlineLevel="0" collapsed="false">
      <c r="A7" s="133" t="s">
        <v>741</v>
      </c>
      <c r="B7" s="133" t="s">
        <v>42</v>
      </c>
      <c r="C7" s="226" t="s">
        <v>226</v>
      </c>
      <c r="D7" s="192" t="s">
        <v>742</v>
      </c>
      <c r="E7" s="192"/>
      <c r="F7" s="192"/>
      <c r="G7" s="192"/>
    </row>
    <row r="8" customFormat="false" ht="17.05" hidden="false" customHeight="false" outlineLevel="0" collapsed="false">
      <c r="A8" s="133"/>
      <c r="B8" s="133"/>
      <c r="C8" s="226"/>
      <c r="D8" s="238" t="s">
        <v>743</v>
      </c>
      <c r="E8" s="239"/>
      <c r="F8" s="227"/>
      <c r="G8" s="192" t="s">
        <v>744</v>
      </c>
    </row>
    <row r="9" customFormat="false" ht="17" hidden="false" customHeight="false" outlineLevel="0" collapsed="false">
      <c r="A9" s="133"/>
      <c r="B9" s="133"/>
      <c r="C9" s="226"/>
      <c r="D9" s="192"/>
      <c r="E9" s="239"/>
      <c r="F9" s="227"/>
      <c r="G9" s="192"/>
    </row>
    <row r="10" customFormat="false" ht="17.05" hidden="false" customHeight="true" outlineLevel="0" collapsed="false">
      <c r="A10" s="133" t="s">
        <v>745</v>
      </c>
      <c r="B10" s="216" t="s">
        <v>227</v>
      </c>
      <c r="C10" s="216"/>
      <c r="D10" s="240" t="s">
        <v>746</v>
      </c>
      <c r="E10" s="240"/>
      <c r="F10" s="240"/>
      <c r="G10" s="240"/>
    </row>
    <row r="11" customFormat="false" ht="17.05" hidden="false" customHeight="false" outlineLevel="0" collapsed="false">
      <c r="A11" s="133"/>
      <c r="B11" s="216"/>
      <c r="C11" s="216"/>
      <c r="D11" s="193" t="s">
        <v>747</v>
      </c>
      <c r="E11" s="20"/>
      <c r="F11" s="180"/>
      <c r="G11" s="192" t="s">
        <v>748</v>
      </c>
    </row>
    <row r="12" customFormat="false" ht="17" hidden="false" customHeight="false" outlineLevel="0" collapsed="false">
      <c r="A12" s="133"/>
      <c r="B12" s="216"/>
      <c r="C12" s="216"/>
      <c r="D12" s="192"/>
      <c r="E12" s="239"/>
      <c r="F12" s="227"/>
      <c r="G12" s="192"/>
    </row>
    <row r="13" customFormat="false" ht="17.05" hidden="false" customHeight="true" outlineLevel="0" collapsed="false">
      <c r="A13" s="133" t="s">
        <v>504</v>
      </c>
      <c r="B13" s="20" t="s">
        <v>228</v>
      </c>
      <c r="C13" s="129" t="s">
        <v>28</v>
      </c>
      <c r="D13" s="192" t="s">
        <v>749</v>
      </c>
      <c r="E13" s="192"/>
      <c r="F13" s="192"/>
      <c r="G13" s="192"/>
    </row>
    <row r="14" customFormat="false" ht="31.25" hidden="false" customHeight="false" outlineLevel="0" collapsed="false">
      <c r="A14" s="133"/>
      <c r="B14" s="133"/>
      <c r="C14" s="129"/>
      <c r="D14" s="193" t="s">
        <v>750</v>
      </c>
      <c r="E14" s="20" t="s">
        <v>301</v>
      </c>
      <c r="F14" s="180" t="n">
        <v>0</v>
      </c>
      <c r="G14" s="192" t="s">
        <v>751</v>
      </c>
    </row>
    <row r="15" customFormat="false" ht="17.05" hidden="false" customHeight="false" outlineLevel="0" collapsed="false">
      <c r="A15" s="133"/>
      <c r="B15" s="133"/>
      <c r="C15" s="129"/>
      <c r="D15" s="238" t="s">
        <v>752</v>
      </c>
      <c r="E15" s="20" t="s">
        <v>333</v>
      </c>
      <c r="F15" s="180"/>
      <c r="G15" s="192" t="s">
        <v>753</v>
      </c>
    </row>
    <row r="16" customFormat="false" ht="17" hidden="false" customHeight="false" outlineLevel="0" collapsed="false">
      <c r="A16" s="133"/>
      <c r="B16" s="133"/>
      <c r="C16" s="129"/>
      <c r="D16" s="192"/>
      <c r="E16" s="239"/>
      <c r="F16" s="227"/>
      <c r="G16" s="192"/>
    </row>
    <row r="17" customFormat="false" ht="17.05" hidden="false" customHeight="true" outlineLevel="0" collapsed="false">
      <c r="A17" s="133" t="s">
        <v>523</v>
      </c>
      <c r="B17" s="20" t="s">
        <v>228</v>
      </c>
      <c r="C17" s="129" t="s">
        <v>30</v>
      </c>
      <c r="D17" s="192" t="s">
        <v>754</v>
      </c>
      <c r="E17" s="192"/>
      <c r="F17" s="192"/>
      <c r="G17" s="192"/>
    </row>
    <row r="18" customFormat="false" ht="31.25" hidden="false" customHeight="false" outlineLevel="0" collapsed="false">
      <c r="A18" s="133"/>
      <c r="B18" s="133"/>
      <c r="C18" s="129"/>
      <c r="D18" s="193" t="s">
        <v>755</v>
      </c>
      <c r="E18" s="20" t="s">
        <v>301</v>
      </c>
      <c r="F18" s="180" t="n">
        <v>0</v>
      </c>
      <c r="G18" s="192" t="s">
        <v>756</v>
      </c>
    </row>
    <row r="19" customFormat="false" ht="17.05" hidden="false" customHeight="false" outlineLevel="0" collapsed="false">
      <c r="A19" s="133"/>
      <c r="B19" s="133"/>
      <c r="C19" s="129"/>
      <c r="D19" s="238" t="s">
        <v>757</v>
      </c>
      <c r="E19" s="20" t="s">
        <v>333</v>
      </c>
      <c r="F19" s="180"/>
      <c r="G19" s="192" t="s">
        <v>758</v>
      </c>
    </row>
    <row r="20" customFormat="false" ht="17" hidden="false" customHeight="false" outlineLevel="0" collapsed="false">
      <c r="A20" s="133"/>
      <c r="B20" s="133"/>
      <c r="C20" s="129"/>
      <c r="D20" s="192"/>
      <c r="E20" s="239"/>
      <c r="F20" s="227"/>
      <c r="G20" s="192"/>
    </row>
    <row r="21" customFormat="false" ht="17.05" hidden="false" customHeight="true" outlineLevel="0" collapsed="false">
      <c r="A21" s="133" t="s">
        <v>759</v>
      </c>
      <c r="B21" s="226" t="s">
        <v>229</v>
      </c>
      <c r="C21" s="129" t="s">
        <v>28</v>
      </c>
      <c r="D21" s="192" t="s">
        <v>760</v>
      </c>
      <c r="E21" s="192"/>
      <c r="F21" s="192"/>
      <c r="G21" s="192"/>
    </row>
    <row r="22" customFormat="false" ht="31.25" hidden="false" customHeight="false" outlineLevel="0" collapsed="false">
      <c r="A22" s="133"/>
      <c r="B22" s="226"/>
      <c r="C22" s="129"/>
      <c r="D22" s="193" t="s">
        <v>761</v>
      </c>
      <c r="E22" s="20" t="s">
        <v>301</v>
      </c>
      <c r="F22" s="180" t="n">
        <v>0</v>
      </c>
      <c r="G22" s="192" t="s">
        <v>762</v>
      </c>
    </row>
    <row r="23" customFormat="false" ht="31.25" hidden="false" customHeight="false" outlineLevel="0" collapsed="false">
      <c r="A23" s="133"/>
      <c r="B23" s="226"/>
      <c r="C23" s="129"/>
      <c r="D23" s="238" t="s">
        <v>763</v>
      </c>
      <c r="E23" s="239" t="s">
        <v>333</v>
      </c>
      <c r="F23" s="227"/>
      <c r="G23" s="192" t="s">
        <v>764</v>
      </c>
    </row>
    <row r="24" customFormat="false" ht="17" hidden="false" customHeight="false" outlineLevel="0" collapsed="false">
      <c r="A24" s="133"/>
      <c r="B24" s="226"/>
      <c r="C24" s="129"/>
      <c r="D24" s="238"/>
      <c r="E24" s="239"/>
      <c r="F24" s="227"/>
      <c r="G24" s="192"/>
    </row>
    <row r="25" customFormat="false" ht="17.05" hidden="false" customHeight="true" outlineLevel="0" collapsed="false">
      <c r="A25" s="133" t="s">
        <v>765</v>
      </c>
      <c r="B25" s="226" t="s">
        <v>229</v>
      </c>
      <c r="C25" s="129" t="s">
        <v>30</v>
      </c>
      <c r="D25" s="192" t="s">
        <v>766</v>
      </c>
      <c r="E25" s="192"/>
      <c r="F25" s="192"/>
      <c r="G25" s="192"/>
    </row>
    <row r="26" customFormat="false" ht="31.25" hidden="false" customHeight="false" outlineLevel="0" collapsed="false">
      <c r="A26" s="133"/>
      <c r="B26" s="226"/>
      <c r="C26" s="129"/>
      <c r="D26" s="193" t="s">
        <v>767</v>
      </c>
      <c r="E26" s="20" t="s">
        <v>301</v>
      </c>
      <c r="F26" s="180" t="n">
        <v>0</v>
      </c>
      <c r="G26" s="192" t="s">
        <v>768</v>
      </c>
    </row>
    <row r="27" customFormat="false" ht="31.25" hidden="false" customHeight="false" outlineLevel="0" collapsed="false">
      <c r="A27" s="133"/>
      <c r="B27" s="226"/>
      <c r="C27" s="129"/>
      <c r="D27" s="238" t="s">
        <v>769</v>
      </c>
      <c r="E27" s="239" t="s">
        <v>333</v>
      </c>
      <c r="F27" s="227"/>
      <c r="G27" s="192" t="s">
        <v>770</v>
      </c>
    </row>
    <row r="28" customFormat="false" ht="17" hidden="false" customHeight="false" outlineLevel="0" collapsed="false">
      <c r="A28" s="133"/>
      <c r="B28" s="226"/>
      <c r="C28" s="129"/>
      <c r="D28" s="192"/>
      <c r="E28" s="239"/>
      <c r="F28" s="227"/>
      <c r="G28" s="192"/>
    </row>
    <row r="29" customFormat="false" ht="102.3" hidden="false" customHeight="true" outlineLevel="0" collapsed="false">
      <c r="A29" s="133" t="s">
        <v>771</v>
      </c>
      <c r="B29" s="20" t="s">
        <v>230</v>
      </c>
      <c r="C29" s="20"/>
      <c r="D29" s="192" t="s">
        <v>772</v>
      </c>
      <c r="E29" s="192"/>
      <c r="F29" s="192"/>
      <c r="G29" s="192"/>
    </row>
    <row r="30" customFormat="false" ht="17.05" hidden="false" customHeight="true" outlineLevel="0" collapsed="false">
      <c r="A30" s="133"/>
      <c r="B30" s="20"/>
      <c r="C30" s="20"/>
      <c r="D30" s="193" t="s">
        <v>773</v>
      </c>
      <c r="E30" s="20" t="s">
        <v>301</v>
      </c>
      <c r="F30" s="227" t="n">
        <v>1</v>
      </c>
      <c r="G30" s="192" t="s">
        <v>774</v>
      </c>
    </row>
    <row r="31" customFormat="false" ht="17.05" hidden="false" customHeight="false" outlineLevel="0" collapsed="false">
      <c r="A31" s="133"/>
      <c r="B31" s="20"/>
      <c r="C31" s="20"/>
      <c r="D31" s="193"/>
      <c r="E31" s="133" t="s">
        <v>333</v>
      </c>
      <c r="F31" s="227" t="s">
        <v>433</v>
      </c>
      <c r="G31" s="193" t="s">
        <v>775</v>
      </c>
    </row>
    <row r="32" customFormat="false" ht="17.05" hidden="false" customHeight="true" outlineLevel="0" collapsed="false">
      <c r="A32" s="133"/>
      <c r="B32" s="20"/>
      <c r="C32" s="20"/>
      <c r="D32" s="216" t="s">
        <v>776</v>
      </c>
      <c r="E32" s="20" t="s">
        <v>301</v>
      </c>
      <c r="F32" s="227" t="s">
        <v>433</v>
      </c>
      <c r="G32" s="193" t="s">
        <v>777</v>
      </c>
    </row>
    <row r="33" customFormat="false" ht="17.05" hidden="false" customHeight="false" outlineLevel="0" collapsed="false">
      <c r="A33" s="133"/>
      <c r="B33" s="133"/>
      <c r="C33" s="20"/>
      <c r="D33" s="216"/>
      <c r="E33" s="133" t="s">
        <v>333</v>
      </c>
      <c r="F33" s="227" t="s">
        <v>433</v>
      </c>
      <c r="G33" s="193" t="s">
        <v>778</v>
      </c>
    </row>
    <row r="34" customFormat="false" ht="17.05" hidden="false" customHeight="true" outlineLevel="0" collapsed="false">
      <c r="A34" s="133"/>
      <c r="B34" s="133"/>
      <c r="C34" s="20"/>
      <c r="D34" s="216" t="s">
        <v>779</v>
      </c>
      <c r="E34" s="20" t="s">
        <v>301</v>
      </c>
      <c r="F34" s="227" t="s">
        <v>433</v>
      </c>
      <c r="G34" s="193" t="s">
        <v>780</v>
      </c>
    </row>
    <row r="35" customFormat="false" ht="17.05" hidden="false" customHeight="false" outlineLevel="0" collapsed="false">
      <c r="A35" s="133"/>
      <c r="B35" s="133"/>
      <c r="C35" s="20"/>
      <c r="D35" s="216"/>
      <c r="E35" s="20" t="s">
        <v>333</v>
      </c>
      <c r="F35" s="227" t="s">
        <v>433</v>
      </c>
      <c r="G35" s="193" t="s">
        <v>781</v>
      </c>
    </row>
    <row r="36" customFormat="false" ht="31.25" hidden="false" customHeight="true" outlineLevel="0" collapsed="false">
      <c r="A36" s="133"/>
      <c r="B36" s="133"/>
      <c r="C36" s="20"/>
      <c r="D36" s="216" t="s">
        <v>782</v>
      </c>
      <c r="E36" s="20" t="s">
        <v>301</v>
      </c>
      <c r="F36" s="227" t="s">
        <v>783</v>
      </c>
      <c r="G36" s="192" t="s">
        <v>784</v>
      </c>
      <c r="H36" s="2" t="s">
        <v>785</v>
      </c>
    </row>
    <row r="37" customFormat="false" ht="17.05" hidden="false" customHeight="false" outlineLevel="0" collapsed="false">
      <c r="A37" s="133"/>
      <c r="B37" s="133"/>
      <c r="C37" s="20"/>
      <c r="D37" s="216"/>
      <c r="E37" s="20" t="s">
        <v>333</v>
      </c>
      <c r="F37" s="227" t="s">
        <v>433</v>
      </c>
      <c r="G37" s="193" t="s">
        <v>786</v>
      </c>
    </row>
    <row r="38" customFormat="false" ht="31.25" hidden="false" customHeight="true" outlineLevel="0" collapsed="false">
      <c r="A38" s="133"/>
      <c r="B38" s="133"/>
      <c r="C38" s="20"/>
      <c r="D38" s="216" t="s">
        <v>787</v>
      </c>
      <c r="E38" s="20" t="s">
        <v>301</v>
      </c>
      <c r="F38" s="227" t="s">
        <v>788</v>
      </c>
      <c r="G38" s="192" t="s">
        <v>789</v>
      </c>
    </row>
    <row r="39" customFormat="false" ht="17.05" hidden="false" customHeight="false" outlineLevel="0" collapsed="false">
      <c r="A39" s="133"/>
      <c r="B39" s="133"/>
      <c r="C39" s="20"/>
      <c r="D39" s="216"/>
      <c r="E39" s="20" t="s">
        <v>333</v>
      </c>
      <c r="F39" s="227" t="n">
        <v>0</v>
      </c>
      <c r="G39" s="193" t="s">
        <v>790</v>
      </c>
    </row>
    <row r="40" customFormat="false" ht="45.45" hidden="false" customHeight="true" outlineLevel="0" collapsed="false">
      <c r="A40" s="133"/>
      <c r="B40" s="133"/>
      <c r="C40" s="20"/>
      <c r="D40" s="216" t="s">
        <v>791</v>
      </c>
      <c r="E40" s="20" t="s">
        <v>301</v>
      </c>
      <c r="F40" s="227" t="s">
        <v>792</v>
      </c>
      <c r="G40" s="192" t="s">
        <v>793</v>
      </c>
      <c r="H40" s="2" t="s">
        <v>794</v>
      </c>
    </row>
    <row r="41" customFormat="false" ht="17.05" hidden="false" customHeight="false" outlineLevel="0" collapsed="false">
      <c r="A41" s="133"/>
      <c r="B41" s="133"/>
      <c r="C41" s="20"/>
      <c r="D41" s="216"/>
      <c r="E41" s="133" t="s">
        <v>333</v>
      </c>
      <c r="F41" s="227" t="s">
        <v>433</v>
      </c>
      <c r="G41" s="193" t="s">
        <v>795</v>
      </c>
    </row>
    <row r="42" customFormat="false" ht="45.45" hidden="false" customHeight="true" outlineLevel="0" collapsed="false">
      <c r="A42" s="133"/>
      <c r="B42" s="133"/>
      <c r="C42" s="20"/>
      <c r="D42" s="216" t="s">
        <v>796</v>
      </c>
      <c r="E42" s="20" t="s">
        <v>301</v>
      </c>
      <c r="F42" s="227" t="s">
        <v>797</v>
      </c>
      <c r="G42" s="192" t="s">
        <v>798</v>
      </c>
    </row>
    <row r="43" customFormat="false" ht="17.05" hidden="false" customHeight="false" outlineLevel="0" collapsed="false">
      <c r="A43" s="133"/>
      <c r="B43" s="133"/>
      <c r="C43" s="20"/>
      <c r="D43" s="216"/>
      <c r="E43" s="20" t="s">
        <v>333</v>
      </c>
      <c r="F43" s="227" t="n">
        <v>1</v>
      </c>
      <c r="G43" s="193" t="s">
        <v>799</v>
      </c>
    </row>
    <row r="44" customFormat="false" ht="31.25" hidden="false" customHeight="true" outlineLevel="0" collapsed="false">
      <c r="A44" s="133"/>
      <c r="B44" s="133"/>
      <c r="C44" s="20"/>
      <c r="D44" s="229" t="s">
        <v>800</v>
      </c>
      <c r="E44" s="20" t="s">
        <v>301</v>
      </c>
      <c r="F44" s="227" t="s">
        <v>783</v>
      </c>
      <c r="G44" s="192" t="s">
        <v>801</v>
      </c>
    </row>
    <row r="45" customFormat="false" ht="17.05" hidden="false" customHeight="false" outlineLevel="0" collapsed="false">
      <c r="A45" s="133"/>
      <c r="B45" s="133"/>
      <c r="C45" s="20"/>
      <c r="D45" s="229"/>
      <c r="E45" s="20" t="s">
        <v>333</v>
      </c>
      <c r="F45" s="227" t="s">
        <v>433</v>
      </c>
      <c r="G45" s="193" t="s">
        <v>802</v>
      </c>
    </row>
    <row r="46" customFormat="false" ht="31.25" hidden="false" customHeight="true" outlineLevel="0" collapsed="false">
      <c r="A46" s="133"/>
      <c r="B46" s="133"/>
      <c r="C46" s="20"/>
      <c r="D46" s="216" t="s">
        <v>803</v>
      </c>
      <c r="E46" s="20" t="s">
        <v>301</v>
      </c>
      <c r="F46" s="227" t="s">
        <v>788</v>
      </c>
      <c r="G46" s="192" t="s">
        <v>804</v>
      </c>
    </row>
    <row r="47" customFormat="false" ht="17.05" hidden="false" customHeight="false" outlineLevel="0" collapsed="false">
      <c r="A47" s="133"/>
      <c r="B47" s="133"/>
      <c r="C47" s="20"/>
      <c r="D47" s="216"/>
      <c r="E47" s="20" t="s">
        <v>333</v>
      </c>
      <c r="F47" s="227" t="n">
        <v>0</v>
      </c>
      <c r="G47" s="193" t="s">
        <v>790</v>
      </c>
    </row>
    <row r="48" customFormat="false" ht="31.25" hidden="false" customHeight="true" outlineLevel="0" collapsed="false">
      <c r="A48" s="133"/>
      <c r="B48" s="133"/>
      <c r="C48" s="20"/>
      <c r="D48" s="229" t="s">
        <v>805</v>
      </c>
      <c r="E48" s="20" t="s">
        <v>301</v>
      </c>
      <c r="F48" s="227" t="s">
        <v>792</v>
      </c>
      <c r="G48" s="192" t="s">
        <v>806</v>
      </c>
    </row>
    <row r="49" customFormat="false" ht="17.05" hidden="false" customHeight="false" outlineLevel="0" collapsed="false">
      <c r="A49" s="133"/>
      <c r="B49" s="133"/>
      <c r="C49" s="20"/>
      <c r="D49" s="229"/>
      <c r="E49" s="133" t="s">
        <v>333</v>
      </c>
      <c r="F49" s="227" t="s">
        <v>433</v>
      </c>
      <c r="G49" s="193" t="s">
        <v>807</v>
      </c>
    </row>
    <row r="50" customFormat="false" ht="31.25" hidden="false" customHeight="true" outlineLevel="0" collapsed="false">
      <c r="A50" s="133"/>
      <c r="B50" s="133"/>
      <c r="C50" s="20"/>
      <c r="D50" s="229" t="s">
        <v>808</v>
      </c>
      <c r="E50" s="20" t="s">
        <v>301</v>
      </c>
      <c r="F50" s="227" t="s">
        <v>797</v>
      </c>
      <c r="G50" s="192" t="s">
        <v>809</v>
      </c>
    </row>
    <row r="51" customFormat="false" ht="17.05" hidden="false" customHeight="false" outlineLevel="0" collapsed="false">
      <c r="A51" s="133"/>
      <c r="B51" s="133"/>
      <c r="C51" s="20"/>
      <c r="D51" s="229"/>
      <c r="E51" s="133" t="s">
        <v>333</v>
      </c>
      <c r="F51" s="227" t="n">
        <v>1</v>
      </c>
      <c r="G51" s="193" t="s">
        <v>799</v>
      </c>
    </row>
    <row r="52" customFormat="false" ht="17" hidden="false" customHeight="true" outlineLevel="0" collapsed="false">
      <c r="A52" s="133"/>
      <c r="B52" s="133"/>
      <c r="C52" s="20"/>
      <c r="D52" s="229" t="s">
        <v>810</v>
      </c>
      <c r="E52" s="20" t="s">
        <v>301</v>
      </c>
      <c r="F52" s="227" t="s">
        <v>433</v>
      </c>
      <c r="G52" s="193" t="s">
        <v>811</v>
      </c>
    </row>
    <row r="53" customFormat="false" ht="17.05" hidden="false" customHeight="false" outlineLevel="0" collapsed="false">
      <c r="A53" s="133"/>
      <c r="B53" s="133"/>
      <c r="C53" s="20"/>
      <c r="D53" s="229"/>
      <c r="E53" s="20" t="s">
        <v>333</v>
      </c>
      <c r="F53" s="227" t="n">
        <v>1</v>
      </c>
      <c r="G53" s="193" t="s">
        <v>799</v>
      </c>
    </row>
    <row r="54" customFormat="false" ht="29.1" hidden="false" customHeight="true" outlineLevel="0" collapsed="false">
      <c r="A54" s="133"/>
      <c r="B54" s="133"/>
      <c r="C54" s="20"/>
      <c r="D54" s="216" t="s">
        <v>812</v>
      </c>
      <c r="E54" s="20" t="s">
        <v>301</v>
      </c>
      <c r="F54" s="227" t="s">
        <v>783</v>
      </c>
      <c r="G54" s="193" t="s">
        <v>813</v>
      </c>
    </row>
    <row r="55" customFormat="false" ht="29.1" hidden="false" customHeight="true" outlineLevel="0" collapsed="false">
      <c r="A55" s="133"/>
      <c r="B55" s="133"/>
      <c r="C55" s="20"/>
      <c r="D55" s="216"/>
      <c r="E55" s="20" t="s">
        <v>333</v>
      </c>
      <c r="F55" s="227" t="s">
        <v>433</v>
      </c>
      <c r="G55" s="193" t="s">
        <v>814</v>
      </c>
    </row>
    <row r="56" customFormat="false" ht="31.25" hidden="false" customHeight="true" outlineLevel="0" collapsed="false">
      <c r="A56" s="133"/>
      <c r="B56" s="133"/>
      <c r="C56" s="20"/>
      <c r="D56" s="216" t="s">
        <v>815</v>
      </c>
      <c r="E56" s="20" t="s">
        <v>301</v>
      </c>
      <c r="F56" s="227" t="s">
        <v>788</v>
      </c>
      <c r="G56" s="192" t="s">
        <v>816</v>
      </c>
    </row>
    <row r="57" customFormat="false" ht="17.05" hidden="false" customHeight="false" outlineLevel="0" collapsed="false">
      <c r="A57" s="133"/>
      <c r="B57" s="133"/>
      <c r="C57" s="20"/>
      <c r="D57" s="216"/>
      <c r="E57" s="20" t="s">
        <v>333</v>
      </c>
      <c r="F57" s="227" t="n">
        <v>0</v>
      </c>
      <c r="G57" s="193" t="s">
        <v>790</v>
      </c>
    </row>
    <row r="58" customFormat="false" ht="31.25" hidden="false" customHeight="true" outlineLevel="0" collapsed="false">
      <c r="A58" s="133"/>
      <c r="B58" s="133"/>
      <c r="C58" s="20"/>
      <c r="D58" s="229" t="s">
        <v>817</v>
      </c>
      <c r="E58" s="20" t="s">
        <v>301</v>
      </c>
      <c r="F58" s="227" t="s">
        <v>792</v>
      </c>
      <c r="G58" s="193" t="s">
        <v>818</v>
      </c>
    </row>
    <row r="59" customFormat="false" ht="17.05" hidden="false" customHeight="false" outlineLevel="0" collapsed="false">
      <c r="A59" s="133"/>
      <c r="B59" s="133"/>
      <c r="C59" s="20"/>
      <c r="D59" s="229"/>
      <c r="E59" s="133" t="s">
        <v>333</v>
      </c>
      <c r="F59" s="227" t="s">
        <v>433</v>
      </c>
      <c r="G59" s="193" t="s">
        <v>819</v>
      </c>
    </row>
    <row r="60" customFormat="false" ht="31.25" hidden="false" customHeight="true" outlineLevel="0" collapsed="false">
      <c r="A60" s="133"/>
      <c r="B60" s="133"/>
      <c r="C60" s="20"/>
      <c r="D60" s="216" t="s">
        <v>820</v>
      </c>
      <c r="E60" s="20" t="s">
        <v>301</v>
      </c>
      <c r="F60" s="227" t="s">
        <v>797</v>
      </c>
      <c r="G60" s="193" t="s">
        <v>821</v>
      </c>
    </row>
    <row r="61" customFormat="false" ht="17.05" hidden="false" customHeight="false" outlineLevel="0" collapsed="false">
      <c r="A61" s="133"/>
      <c r="B61" s="133"/>
      <c r="C61" s="20"/>
      <c r="D61" s="216"/>
      <c r="E61" s="20" t="s">
        <v>333</v>
      </c>
      <c r="F61" s="227" t="n">
        <v>1</v>
      </c>
      <c r="G61" s="193" t="s">
        <v>799</v>
      </c>
    </row>
    <row r="62" customFormat="false" ht="17" hidden="false" customHeight="false" outlineLevel="0" collapsed="false">
      <c r="A62" s="133"/>
      <c r="B62" s="133"/>
      <c r="C62" s="20"/>
      <c r="D62" s="192"/>
      <c r="E62" s="133"/>
      <c r="F62" s="227"/>
      <c r="G62" s="192"/>
    </row>
    <row r="63" customFormat="false" ht="45.45" hidden="false" customHeight="true" outlineLevel="0" collapsed="false">
      <c r="A63" s="20" t="s">
        <v>822</v>
      </c>
      <c r="B63" s="226" t="s">
        <v>823</v>
      </c>
      <c r="C63" s="226" t="s">
        <v>232</v>
      </c>
      <c r="D63" s="147" t="s">
        <v>824</v>
      </c>
      <c r="E63" s="147"/>
      <c r="F63" s="147"/>
      <c r="G63" s="147"/>
    </row>
    <row r="64" customFormat="false" ht="17" hidden="false" customHeight="false" outlineLevel="0" collapsed="false">
      <c r="A64" s="20"/>
      <c r="B64" s="226"/>
      <c r="C64" s="226"/>
      <c r="D64" s="193" t="s">
        <v>825</v>
      </c>
      <c r="E64" s="239"/>
      <c r="F64" s="227"/>
      <c r="G64" s="207" t="s">
        <v>350</v>
      </c>
    </row>
    <row r="65" customFormat="false" ht="31.25" hidden="false" customHeight="true" outlineLevel="0" collapsed="false">
      <c r="A65" s="20"/>
      <c r="B65" s="226"/>
      <c r="C65" s="226"/>
      <c r="D65" s="216" t="s">
        <v>826</v>
      </c>
      <c r="E65" s="239" t="s">
        <v>301</v>
      </c>
      <c r="F65" s="227"/>
      <c r="G65" s="193" t="s">
        <v>827</v>
      </c>
    </row>
    <row r="66" customFormat="false" ht="17" hidden="false" customHeight="false" outlineLevel="0" collapsed="false">
      <c r="A66" s="20"/>
      <c r="B66" s="226"/>
      <c r="C66" s="226"/>
      <c r="D66" s="216"/>
      <c r="E66" s="20" t="s">
        <v>333</v>
      </c>
      <c r="F66" s="227" t="s">
        <v>433</v>
      </c>
      <c r="G66" s="193" t="s">
        <v>828</v>
      </c>
    </row>
    <row r="67" customFormat="false" ht="17" hidden="false" customHeight="false" outlineLevel="0" collapsed="false">
      <c r="A67" s="20"/>
      <c r="B67" s="226"/>
      <c r="C67" s="226"/>
      <c r="D67" s="216" t="s">
        <v>829</v>
      </c>
      <c r="E67" s="20"/>
      <c r="F67" s="227"/>
      <c r="G67" s="193" t="s">
        <v>830</v>
      </c>
    </row>
    <row r="68" customFormat="false" ht="17.05" hidden="false" customHeight="true" outlineLevel="0" collapsed="false">
      <c r="A68" s="20"/>
      <c r="B68" s="226"/>
      <c r="C68" s="226"/>
      <c r="D68" s="216" t="s">
        <v>831</v>
      </c>
      <c r="E68" s="239" t="s">
        <v>301</v>
      </c>
      <c r="F68" s="227" t="s">
        <v>433</v>
      </c>
      <c r="G68" s="193" t="s">
        <v>832</v>
      </c>
    </row>
    <row r="69" customFormat="false" ht="17" hidden="false" customHeight="false" outlineLevel="0" collapsed="false">
      <c r="A69" s="20"/>
      <c r="B69" s="226"/>
      <c r="C69" s="226"/>
      <c r="D69" s="216"/>
      <c r="E69" s="20" t="s">
        <v>333</v>
      </c>
      <c r="F69" s="227"/>
      <c r="G69" s="193" t="s">
        <v>833</v>
      </c>
      <c r="H69" s="2"/>
    </row>
    <row r="70" customFormat="false" ht="17" hidden="false" customHeight="false" outlineLevel="0" collapsed="false">
      <c r="A70" s="20"/>
      <c r="B70" s="226"/>
      <c r="C70" s="226"/>
      <c r="D70" s="216" t="s">
        <v>834</v>
      </c>
      <c r="E70" s="20"/>
      <c r="F70" s="227"/>
      <c r="G70" s="193" t="s">
        <v>835</v>
      </c>
    </row>
    <row r="71" customFormat="false" ht="17" hidden="false" customHeight="true" outlineLevel="0" collapsed="false">
      <c r="A71" s="20"/>
      <c r="B71" s="226"/>
      <c r="C71" s="226"/>
      <c r="D71" s="216" t="s">
        <v>836</v>
      </c>
      <c r="E71" s="239" t="s">
        <v>301</v>
      </c>
      <c r="F71" s="227" t="n">
        <v>0</v>
      </c>
      <c r="G71" s="193" t="s">
        <v>837</v>
      </c>
    </row>
    <row r="72" customFormat="false" ht="17" hidden="false" customHeight="false" outlineLevel="0" collapsed="false">
      <c r="A72" s="20"/>
      <c r="B72" s="226"/>
      <c r="C72" s="226"/>
      <c r="D72" s="216"/>
      <c r="E72" s="20" t="s">
        <v>333</v>
      </c>
      <c r="F72" s="227"/>
      <c r="G72" s="193" t="s">
        <v>838</v>
      </c>
    </row>
    <row r="73" customFormat="false" ht="31.25" hidden="false" customHeight="true" outlineLevel="0" collapsed="false">
      <c r="A73" s="20"/>
      <c r="B73" s="226"/>
      <c r="C73" s="226"/>
      <c r="D73" s="216" t="s">
        <v>839</v>
      </c>
      <c r="E73" s="239" t="s">
        <v>301</v>
      </c>
      <c r="F73" s="227" t="s">
        <v>294</v>
      </c>
      <c r="G73" s="193" t="s">
        <v>840</v>
      </c>
      <c r="H73" s="2" t="s">
        <v>841</v>
      </c>
    </row>
    <row r="74" customFormat="false" ht="17" hidden="false" customHeight="false" outlineLevel="0" collapsed="false">
      <c r="A74" s="20"/>
      <c r="B74" s="226"/>
      <c r="C74" s="226"/>
      <c r="D74" s="216"/>
      <c r="E74" s="20" t="s">
        <v>333</v>
      </c>
      <c r="F74" s="227" t="n">
        <v>1</v>
      </c>
      <c r="G74" s="193" t="s">
        <v>842</v>
      </c>
    </row>
    <row r="75" customFormat="false" ht="31.25" hidden="false" customHeight="true" outlineLevel="0" collapsed="false">
      <c r="A75" s="20"/>
      <c r="B75" s="226"/>
      <c r="C75" s="226"/>
      <c r="D75" s="216" t="s">
        <v>843</v>
      </c>
      <c r="E75" s="239" t="s">
        <v>301</v>
      </c>
      <c r="F75" s="227" t="s">
        <v>294</v>
      </c>
      <c r="G75" s="193" t="s">
        <v>844</v>
      </c>
      <c r="H75" s="2" t="s">
        <v>845</v>
      </c>
    </row>
    <row r="76" customFormat="false" ht="17" hidden="false" customHeight="false" outlineLevel="0" collapsed="false">
      <c r="A76" s="20"/>
      <c r="B76" s="226"/>
      <c r="C76" s="226"/>
      <c r="D76" s="216"/>
      <c r="E76" s="20" t="s">
        <v>333</v>
      </c>
      <c r="F76" s="227" t="n">
        <v>1</v>
      </c>
      <c r="G76" s="193" t="s">
        <v>842</v>
      </c>
    </row>
    <row r="77" customFormat="false" ht="17" hidden="false" customHeight="false" outlineLevel="0" collapsed="false">
      <c r="A77" s="20"/>
      <c r="B77" s="226"/>
      <c r="C77" s="226"/>
      <c r="D77" s="193"/>
      <c r="E77" s="239"/>
      <c r="F77" s="227"/>
      <c r="G77" s="192"/>
    </row>
    <row r="78" customFormat="false" ht="31.25" hidden="false" customHeight="true" outlineLevel="0" collapsed="false">
      <c r="A78" s="20" t="s">
        <v>846</v>
      </c>
      <c r="B78" s="226"/>
      <c r="C78" s="226" t="s">
        <v>233</v>
      </c>
      <c r="D78" s="143" t="s">
        <v>847</v>
      </c>
      <c r="E78" s="143"/>
      <c r="F78" s="143"/>
      <c r="G78" s="143"/>
    </row>
    <row r="79" customFormat="false" ht="17" hidden="false" customHeight="false" outlineLevel="0" collapsed="false">
      <c r="A79" s="20"/>
      <c r="B79" s="226"/>
      <c r="C79" s="226"/>
      <c r="D79" s="193" t="s">
        <v>825</v>
      </c>
      <c r="E79" s="239"/>
      <c r="F79" s="227"/>
      <c r="G79" s="207" t="s">
        <v>350</v>
      </c>
    </row>
    <row r="80" customFormat="false" ht="17" hidden="false" customHeight="true" outlineLevel="0" collapsed="false">
      <c r="A80" s="20"/>
      <c r="B80" s="226"/>
      <c r="C80" s="226"/>
      <c r="D80" s="216" t="s">
        <v>848</v>
      </c>
      <c r="E80" s="239" t="s">
        <v>301</v>
      </c>
      <c r="F80" s="227"/>
      <c r="G80" s="193" t="s">
        <v>849</v>
      </c>
    </row>
    <row r="81" customFormat="false" ht="17" hidden="false" customHeight="false" outlineLevel="0" collapsed="false">
      <c r="A81" s="20"/>
      <c r="B81" s="226"/>
      <c r="C81" s="226"/>
      <c r="D81" s="216"/>
      <c r="E81" s="20" t="s">
        <v>333</v>
      </c>
      <c r="F81" s="227" t="s">
        <v>433</v>
      </c>
      <c r="G81" s="193" t="s">
        <v>828</v>
      </c>
    </row>
    <row r="82" customFormat="false" ht="17" hidden="false" customHeight="false" outlineLevel="0" collapsed="false">
      <c r="A82" s="20"/>
      <c r="B82" s="226"/>
      <c r="C82" s="226"/>
      <c r="D82" s="193" t="s">
        <v>850</v>
      </c>
      <c r="E82" s="239"/>
      <c r="F82" s="227"/>
      <c r="G82" s="193" t="s">
        <v>851</v>
      </c>
    </row>
    <row r="83" customFormat="false" ht="17" hidden="false" customHeight="false" outlineLevel="0" collapsed="false">
      <c r="A83" s="20"/>
      <c r="B83" s="226"/>
      <c r="C83" s="226"/>
      <c r="D83" s="193" t="s">
        <v>852</v>
      </c>
      <c r="E83" s="239"/>
      <c r="F83" s="227"/>
      <c r="G83" s="193" t="s">
        <v>853</v>
      </c>
    </row>
    <row r="84" customFormat="false" ht="17" hidden="false" customHeight="false" outlineLevel="0" collapsed="false">
      <c r="A84" s="20"/>
      <c r="B84" s="226"/>
      <c r="C84" s="226"/>
      <c r="D84" s="193" t="s">
        <v>854</v>
      </c>
      <c r="E84" s="239"/>
      <c r="F84" s="227"/>
      <c r="G84" s="193" t="s">
        <v>855</v>
      </c>
    </row>
    <row r="85" customFormat="false" ht="29.85" hidden="false" customHeight="true" outlineLevel="0" collapsed="false">
      <c r="A85" s="20"/>
      <c r="B85" s="226"/>
      <c r="C85" s="226"/>
      <c r="D85" s="216" t="s">
        <v>856</v>
      </c>
      <c r="E85" s="239" t="s">
        <v>301</v>
      </c>
      <c r="F85" s="227"/>
      <c r="G85" s="193" t="s">
        <v>857</v>
      </c>
      <c r="H85" s="2" t="s">
        <v>858</v>
      </c>
    </row>
    <row r="86" customFormat="false" ht="17" hidden="false" customHeight="false" outlineLevel="0" collapsed="false">
      <c r="A86" s="20"/>
      <c r="B86" s="226"/>
      <c r="C86" s="226"/>
      <c r="D86" s="216"/>
      <c r="E86" s="20" t="s">
        <v>333</v>
      </c>
      <c r="F86" s="227" t="s">
        <v>433</v>
      </c>
      <c r="G86" s="193" t="s">
        <v>859</v>
      </c>
    </row>
    <row r="87" customFormat="false" ht="31.25" hidden="false" customHeight="true" outlineLevel="0" collapsed="false">
      <c r="A87" s="20"/>
      <c r="B87" s="226"/>
      <c r="C87" s="226"/>
      <c r="D87" s="216" t="s">
        <v>860</v>
      </c>
      <c r="E87" s="239" t="s">
        <v>301</v>
      </c>
      <c r="F87" s="227"/>
      <c r="G87" s="193" t="s">
        <v>861</v>
      </c>
      <c r="H87" s="2" t="s">
        <v>862</v>
      </c>
    </row>
    <row r="88" customFormat="false" ht="17" hidden="false" customHeight="false" outlineLevel="0" collapsed="false">
      <c r="A88" s="20"/>
      <c r="B88" s="226"/>
      <c r="C88" s="226"/>
      <c r="D88" s="216"/>
      <c r="E88" s="20" t="s">
        <v>333</v>
      </c>
      <c r="F88" s="227" t="n">
        <v>0</v>
      </c>
      <c r="G88" s="192"/>
    </row>
    <row r="89" customFormat="false" ht="17" hidden="false" customHeight="false" outlineLevel="0" collapsed="false">
      <c r="A89" s="20"/>
      <c r="B89" s="226"/>
      <c r="C89" s="226"/>
      <c r="D89" s="192"/>
      <c r="E89" s="239"/>
      <c r="F89" s="227"/>
      <c r="G89" s="193"/>
    </row>
    <row r="90" customFormat="false" ht="17" hidden="false" customHeight="true" outlineLevel="0" collapsed="false">
      <c r="A90" s="20" t="s">
        <v>863</v>
      </c>
      <c r="B90" s="226"/>
      <c r="C90" s="226" t="s">
        <v>247</v>
      </c>
      <c r="D90" s="216" t="s">
        <v>864</v>
      </c>
      <c r="E90" s="216"/>
      <c r="F90" s="216"/>
      <c r="G90" s="216"/>
    </row>
    <row r="91" customFormat="false" ht="17" hidden="false" customHeight="false" outlineLevel="0" collapsed="false">
      <c r="A91" s="20"/>
      <c r="B91" s="226"/>
      <c r="C91" s="226"/>
      <c r="D91" s="193" t="s">
        <v>865</v>
      </c>
      <c r="E91" s="239"/>
      <c r="F91" s="227"/>
      <c r="G91" s="207" t="s">
        <v>350</v>
      </c>
    </row>
    <row r="92" customFormat="false" ht="17" hidden="false" customHeight="true" outlineLevel="0" collapsed="false">
      <c r="A92" s="20"/>
      <c r="B92" s="226"/>
      <c r="C92" s="226"/>
      <c r="D92" s="216" t="s">
        <v>866</v>
      </c>
      <c r="E92" s="239" t="s">
        <v>301</v>
      </c>
      <c r="F92" s="227"/>
      <c r="G92" s="193" t="s">
        <v>867</v>
      </c>
    </row>
    <row r="93" customFormat="false" ht="17" hidden="false" customHeight="false" outlineLevel="0" collapsed="false">
      <c r="A93" s="20"/>
      <c r="B93" s="226"/>
      <c r="C93" s="226"/>
      <c r="D93" s="216"/>
      <c r="E93" s="20" t="s">
        <v>333</v>
      </c>
      <c r="F93" s="227" t="s">
        <v>433</v>
      </c>
      <c r="G93" s="193" t="s">
        <v>828</v>
      </c>
    </row>
    <row r="94" customFormat="false" ht="17" hidden="false" customHeight="false" outlineLevel="0" collapsed="false">
      <c r="A94" s="20"/>
      <c r="B94" s="226"/>
      <c r="C94" s="226"/>
      <c r="D94" s="193" t="s">
        <v>868</v>
      </c>
      <c r="E94" s="239"/>
      <c r="F94" s="227"/>
      <c r="G94" s="193" t="s">
        <v>853</v>
      </c>
    </row>
    <row r="95" customFormat="false" ht="29.85" hidden="false" customHeight="true" outlineLevel="0" collapsed="false">
      <c r="A95" s="20"/>
      <c r="B95" s="226"/>
      <c r="C95" s="226"/>
      <c r="D95" s="216" t="s">
        <v>869</v>
      </c>
      <c r="E95" s="239" t="s">
        <v>301</v>
      </c>
      <c r="F95" s="227"/>
      <c r="G95" s="193" t="s">
        <v>870</v>
      </c>
    </row>
    <row r="96" customFormat="false" ht="17" hidden="false" customHeight="false" outlineLevel="0" collapsed="false">
      <c r="A96" s="20"/>
      <c r="B96" s="226"/>
      <c r="C96" s="226"/>
      <c r="D96" s="216"/>
      <c r="E96" s="20" t="s">
        <v>333</v>
      </c>
      <c r="F96" s="227" t="n">
        <v>0</v>
      </c>
      <c r="G96" s="192"/>
    </row>
    <row r="97" customFormat="false" ht="17" hidden="false" customHeight="false" outlineLevel="0" collapsed="false">
      <c r="A97" s="20"/>
      <c r="B97" s="226"/>
      <c r="C97" s="226"/>
      <c r="D97" s="192"/>
      <c r="E97" s="239"/>
      <c r="F97" s="227"/>
      <c r="G97" s="192"/>
    </row>
    <row r="98" customFormat="false" ht="17" hidden="false" customHeight="true" outlineLevel="0" collapsed="false">
      <c r="A98" s="20" t="s">
        <v>871</v>
      </c>
      <c r="B98" s="226"/>
      <c r="C98" s="226" t="s">
        <v>248</v>
      </c>
      <c r="D98" s="216" t="s">
        <v>872</v>
      </c>
      <c r="E98" s="216"/>
      <c r="F98" s="216"/>
      <c r="G98" s="216"/>
    </row>
    <row r="99" customFormat="false" ht="17.05" hidden="false" customHeight="false" outlineLevel="0" collapsed="false">
      <c r="A99" s="20"/>
      <c r="B99" s="226"/>
      <c r="C99" s="226"/>
      <c r="D99" s="193" t="s">
        <v>865</v>
      </c>
      <c r="E99" s="239"/>
      <c r="F99" s="227"/>
      <c r="G99" s="207" t="s">
        <v>350</v>
      </c>
    </row>
    <row r="100" customFormat="false" ht="17" hidden="false" customHeight="true" outlineLevel="0" collapsed="false">
      <c r="A100" s="20"/>
      <c r="B100" s="226"/>
      <c r="C100" s="226"/>
      <c r="D100" s="216" t="s">
        <v>866</v>
      </c>
      <c r="E100" s="239" t="s">
        <v>301</v>
      </c>
      <c r="F100" s="227"/>
      <c r="G100" s="193" t="s">
        <v>867</v>
      </c>
    </row>
    <row r="101" customFormat="false" ht="17.05" hidden="false" customHeight="false" outlineLevel="0" collapsed="false">
      <c r="A101" s="20"/>
      <c r="B101" s="226"/>
      <c r="C101" s="226"/>
      <c r="D101" s="216"/>
      <c r="E101" s="20" t="s">
        <v>333</v>
      </c>
      <c r="F101" s="227" t="s">
        <v>433</v>
      </c>
      <c r="G101" s="193" t="s">
        <v>828</v>
      </c>
    </row>
    <row r="102" customFormat="false" ht="17" hidden="false" customHeight="false" outlineLevel="0" collapsed="false">
      <c r="A102" s="20"/>
      <c r="B102" s="226"/>
      <c r="C102" s="226"/>
      <c r="D102" s="193" t="s">
        <v>873</v>
      </c>
      <c r="E102" s="239"/>
      <c r="F102" s="227"/>
      <c r="G102" s="193" t="s">
        <v>855</v>
      </c>
    </row>
    <row r="103" customFormat="false" ht="29.85" hidden="false" customHeight="true" outlineLevel="0" collapsed="false">
      <c r="A103" s="20"/>
      <c r="B103" s="226"/>
      <c r="C103" s="226"/>
      <c r="D103" s="216" t="s">
        <v>874</v>
      </c>
      <c r="E103" s="239" t="s">
        <v>301</v>
      </c>
      <c r="F103" s="227"/>
      <c r="G103" s="193" t="s">
        <v>875</v>
      </c>
    </row>
    <row r="104" customFormat="false" ht="17.05" hidden="false" customHeight="false" outlineLevel="0" collapsed="false">
      <c r="A104" s="20"/>
      <c r="B104" s="226"/>
      <c r="C104" s="226"/>
      <c r="D104" s="216"/>
      <c r="E104" s="20" t="s">
        <v>333</v>
      </c>
      <c r="F104" s="227" t="n">
        <v>0</v>
      </c>
      <c r="G104" s="192"/>
    </row>
    <row r="105" customFormat="false" ht="17" hidden="false" customHeight="false" outlineLevel="0" collapsed="false">
      <c r="A105" s="20"/>
      <c r="B105" s="226"/>
      <c r="C105" s="226"/>
      <c r="D105" s="192"/>
      <c r="E105" s="239"/>
      <c r="F105" s="227"/>
      <c r="G105" s="192"/>
    </row>
    <row r="106" customFormat="false" ht="17" hidden="false" customHeight="true" outlineLevel="0" collapsed="false">
      <c r="A106" s="20" t="s">
        <v>876</v>
      </c>
      <c r="B106" s="226" t="s">
        <v>236</v>
      </c>
      <c r="C106" s="226"/>
      <c r="D106" s="192" t="s">
        <v>877</v>
      </c>
      <c r="E106" s="239"/>
      <c r="F106" s="227"/>
      <c r="G106" s="192"/>
    </row>
    <row r="107" customFormat="false" ht="17.05" hidden="false" customHeight="false" outlineLevel="0" collapsed="false">
      <c r="A107" s="20"/>
      <c r="B107" s="226"/>
      <c r="C107" s="226"/>
      <c r="D107" s="193" t="s">
        <v>878</v>
      </c>
      <c r="E107" s="239"/>
      <c r="F107" s="227"/>
      <c r="G107" s="192" t="s">
        <v>879</v>
      </c>
    </row>
    <row r="108" customFormat="false" ht="45.45" hidden="false" customHeight="true" outlineLevel="0" collapsed="false">
      <c r="A108" s="20" t="s">
        <v>880</v>
      </c>
      <c r="B108" s="226" t="s">
        <v>237</v>
      </c>
      <c r="C108" s="226" t="s">
        <v>232</v>
      </c>
      <c r="D108" s="147" t="s">
        <v>881</v>
      </c>
      <c r="E108" s="147"/>
      <c r="F108" s="147"/>
      <c r="G108" s="147"/>
    </row>
    <row r="109" customFormat="false" ht="17" hidden="false" customHeight="false" outlineLevel="0" collapsed="false">
      <c r="A109" s="20"/>
      <c r="B109" s="226"/>
      <c r="C109" s="226"/>
      <c r="D109" s="193" t="s">
        <v>825</v>
      </c>
      <c r="E109" s="239"/>
      <c r="F109" s="227"/>
      <c r="G109" s="207" t="s">
        <v>350</v>
      </c>
    </row>
    <row r="110" customFormat="false" ht="31.25" hidden="false" customHeight="true" outlineLevel="0" collapsed="false">
      <c r="A110" s="20"/>
      <c r="B110" s="226"/>
      <c r="C110" s="226"/>
      <c r="D110" s="216" t="s">
        <v>882</v>
      </c>
      <c r="E110" s="239" t="s">
        <v>301</v>
      </c>
      <c r="F110" s="227"/>
      <c r="G110" s="193" t="s">
        <v>883</v>
      </c>
    </row>
    <row r="111" customFormat="false" ht="17" hidden="false" customHeight="false" outlineLevel="0" collapsed="false">
      <c r="A111" s="20"/>
      <c r="B111" s="226"/>
      <c r="C111" s="226"/>
      <c r="D111" s="216"/>
      <c r="E111" s="20" t="s">
        <v>333</v>
      </c>
      <c r="F111" s="227" t="s">
        <v>433</v>
      </c>
      <c r="G111" s="193" t="s">
        <v>828</v>
      </c>
    </row>
    <row r="112" customFormat="false" ht="17" hidden="false" customHeight="false" outlineLevel="0" collapsed="false">
      <c r="A112" s="20"/>
      <c r="B112" s="226"/>
      <c r="C112" s="226"/>
      <c r="D112" s="216" t="s">
        <v>829</v>
      </c>
      <c r="E112" s="20"/>
      <c r="F112" s="227"/>
      <c r="G112" s="193" t="s">
        <v>830</v>
      </c>
    </row>
    <row r="113" customFormat="false" ht="17.05" hidden="false" customHeight="true" outlineLevel="0" collapsed="false">
      <c r="A113" s="20"/>
      <c r="B113" s="226"/>
      <c r="C113" s="226"/>
      <c r="D113" s="216" t="s">
        <v>884</v>
      </c>
      <c r="E113" s="239" t="s">
        <v>301</v>
      </c>
      <c r="F113" s="227" t="s">
        <v>433</v>
      </c>
      <c r="G113" s="193" t="s">
        <v>832</v>
      </c>
    </row>
    <row r="114" customFormat="false" ht="17" hidden="false" customHeight="false" outlineLevel="0" collapsed="false">
      <c r="A114" s="20"/>
      <c r="B114" s="226"/>
      <c r="C114" s="226"/>
      <c r="D114" s="216"/>
      <c r="E114" s="20" t="s">
        <v>333</v>
      </c>
      <c r="F114" s="227"/>
      <c r="G114" s="193" t="s">
        <v>885</v>
      </c>
    </row>
    <row r="115" customFormat="false" ht="17" hidden="false" customHeight="false" outlineLevel="0" collapsed="false">
      <c r="A115" s="20"/>
      <c r="B115" s="226"/>
      <c r="C115" s="226"/>
      <c r="D115" s="216" t="s">
        <v>834</v>
      </c>
      <c r="E115" s="20"/>
      <c r="F115" s="227"/>
      <c r="G115" s="193" t="s">
        <v>835</v>
      </c>
    </row>
    <row r="116" customFormat="false" ht="17.05" hidden="false" customHeight="true" outlineLevel="0" collapsed="false">
      <c r="A116" s="20"/>
      <c r="B116" s="226"/>
      <c r="C116" s="226"/>
      <c r="D116" s="216" t="s">
        <v>886</v>
      </c>
      <c r="E116" s="239" t="s">
        <v>301</v>
      </c>
      <c r="F116" s="227" t="n">
        <v>0</v>
      </c>
      <c r="G116" s="193" t="s">
        <v>837</v>
      </c>
    </row>
    <row r="117" customFormat="false" ht="17" hidden="false" customHeight="false" outlineLevel="0" collapsed="false">
      <c r="A117" s="20"/>
      <c r="B117" s="226"/>
      <c r="C117" s="226"/>
      <c r="D117" s="216"/>
      <c r="E117" s="20" t="s">
        <v>333</v>
      </c>
      <c r="F117" s="227"/>
      <c r="G117" s="193" t="s">
        <v>887</v>
      </c>
    </row>
    <row r="118" customFormat="false" ht="31.25" hidden="false" customHeight="true" outlineLevel="0" collapsed="false">
      <c r="A118" s="20"/>
      <c r="B118" s="226"/>
      <c r="C118" s="226"/>
      <c r="D118" s="216" t="s">
        <v>839</v>
      </c>
      <c r="E118" s="239" t="s">
        <v>301</v>
      </c>
      <c r="F118" s="227" t="s">
        <v>294</v>
      </c>
      <c r="G118" s="193" t="s">
        <v>840</v>
      </c>
    </row>
    <row r="119" customFormat="false" ht="17" hidden="false" customHeight="false" outlineLevel="0" collapsed="false">
      <c r="A119" s="20"/>
      <c r="B119" s="226"/>
      <c r="C119" s="226"/>
      <c r="D119" s="216"/>
      <c r="E119" s="20" t="s">
        <v>333</v>
      </c>
      <c r="F119" s="227" t="n">
        <v>1</v>
      </c>
      <c r="G119" s="193" t="s">
        <v>842</v>
      </c>
    </row>
    <row r="120" customFormat="false" ht="31.25" hidden="false" customHeight="true" outlineLevel="0" collapsed="false">
      <c r="A120" s="20"/>
      <c r="B120" s="226"/>
      <c r="C120" s="226"/>
      <c r="D120" s="216" t="s">
        <v>843</v>
      </c>
      <c r="E120" s="239" t="s">
        <v>301</v>
      </c>
      <c r="F120" s="227" t="s">
        <v>294</v>
      </c>
      <c r="G120" s="193" t="s">
        <v>844</v>
      </c>
    </row>
    <row r="121" customFormat="false" ht="17" hidden="false" customHeight="false" outlineLevel="0" collapsed="false">
      <c r="A121" s="20"/>
      <c r="B121" s="226"/>
      <c r="C121" s="226"/>
      <c r="D121" s="216"/>
      <c r="E121" s="20" t="s">
        <v>333</v>
      </c>
      <c r="F121" s="227" t="n">
        <v>1</v>
      </c>
      <c r="G121" s="193" t="s">
        <v>842</v>
      </c>
    </row>
    <row r="122" customFormat="false" ht="17" hidden="false" customHeight="false" outlineLevel="0" collapsed="false">
      <c r="A122" s="20"/>
      <c r="B122" s="226"/>
      <c r="C122" s="226"/>
      <c r="D122" s="193"/>
      <c r="E122" s="239"/>
      <c r="F122" s="227"/>
      <c r="G122" s="192"/>
    </row>
    <row r="123" customFormat="false" ht="29.85" hidden="false" customHeight="true" outlineLevel="0" collapsed="false">
      <c r="A123" s="20" t="s">
        <v>888</v>
      </c>
      <c r="B123" s="226"/>
      <c r="C123" s="226" t="s">
        <v>233</v>
      </c>
      <c r="D123" s="143" t="s">
        <v>889</v>
      </c>
      <c r="E123" s="143"/>
      <c r="F123" s="143"/>
      <c r="G123" s="143"/>
    </row>
    <row r="124" customFormat="false" ht="17" hidden="false" customHeight="false" outlineLevel="0" collapsed="false">
      <c r="A124" s="20"/>
      <c r="B124" s="226"/>
      <c r="C124" s="226"/>
      <c r="D124" s="193" t="s">
        <v>825</v>
      </c>
      <c r="E124" s="239"/>
      <c r="F124" s="227"/>
      <c r="G124" s="207" t="s">
        <v>350</v>
      </c>
    </row>
    <row r="125" customFormat="false" ht="31.25" hidden="false" customHeight="true" outlineLevel="0" collapsed="false">
      <c r="A125" s="20"/>
      <c r="B125" s="226"/>
      <c r="C125" s="226"/>
      <c r="D125" s="216" t="s">
        <v>890</v>
      </c>
      <c r="E125" s="239" t="s">
        <v>301</v>
      </c>
      <c r="F125" s="227"/>
      <c r="G125" s="193" t="s">
        <v>891</v>
      </c>
    </row>
    <row r="126" customFormat="false" ht="17" hidden="false" customHeight="false" outlineLevel="0" collapsed="false">
      <c r="A126" s="20"/>
      <c r="B126" s="226"/>
      <c r="C126" s="226"/>
      <c r="D126" s="216"/>
      <c r="E126" s="20" t="s">
        <v>333</v>
      </c>
      <c r="F126" s="227" t="s">
        <v>433</v>
      </c>
      <c r="G126" s="193" t="s">
        <v>828</v>
      </c>
    </row>
    <row r="127" customFormat="false" ht="17" hidden="false" customHeight="false" outlineLevel="0" collapsed="false">
      <c r="A127" s="20"/>
      <c r="B127" s="226"/>
      <c r="C127" s="226"/>
      <c r="D127" s="193" t="s">
        <v>850</v>
      </c>
      <c r="E127" s="239"/>
      <c r="F127" s="227"/>
      <c r="G127" s="193" t="s">
        <v>851</v>
      </c>
    </row>
    <row r="128" customFormat="false" ht="17.05" hidden="false" customHeight="true" outlineLevel="0" collapsed="false">
      <c r="A128" s="20"/>
      <c r="B128" s="226"/>
      <c r="C128" s="226"/>
      <c r="D128" s="193" t="s">
        <v>852</v>
      </c>
      <c r="E128" s="239"/>
      <c r="F128" s="227"/>
      <c r="G128" s="193" t="s">
        <v>853</v>
      </c>
    </row>
    <row r="129" customFormat="false" ht="17" hidden="false" customHeight="false" outlineLevel="0" collapsed="false">
      <c r="A129" s="20"/>
      <c r="B129" s="226"/>
      <c r="C129" s="226"/>
      <c r="D129" s="193" t="s">
        <v>854</v>
      </c>
      <c r="E129" s="239"/>
      <c r="F129" s="227"/>
      <c r="G129" s="193" t="s">
        <v>855</v>
      </c>
    </row>
    <row r="130" customFormat="false" ht="29.85" hidden="false" customHeight="true" outlineLevel="0" collapsed="false">
      <c r="A130" s="20"/>
      <c r="B130" s="226"/>
      <c r="C130" s="226"/>
      <c r="D130" s="216" t="s">
        <v>892</v>
      </c>
      <c r="E130" s="239" t="s">
        <v>301</v>
      </c>
      <c r="F130" s="227"/>
      <c r="G130" s="193" t="s">
        <v>893</v>
      </c>
    </row>
    <row r="131" customFormat="false" ht="17" hidden="false" customHeight="false" outlineLevel="0" collapsed="false">
      <c r="A131" s="20"/>
      <c r="B131" s="226"/>
      <c r="C131" s="226"/>
      <c r="D131" s="216"/>
      <c r="E131" s="20" t="s">
        <v>333</v>
      </c>
      <c r="F131" s="227" t="s">
        <v>433</v>
      </c>
      <c r="G131" s="193" t="s">
        <v>859</v>
      </c>
    </row>
    <row r="132" customFormat="false" ht="29.85" hidden="false" customHeight="true" outlineLevel="0" collapsed="false">
      <c r="A132" s="20"/>
      <c r="B132" s="226"/>
      <c r="C132" s="226"/>
      <c r="D132" s="216" t="s">
        <v>894</v>
      </c>
      <c r="E132" s="239" t="s">
        <v>301</v>
      </c>
      <c r="F132" s="227"/>
      <c r="G132" s="193" t="s">
        <v>861</v>
      </c>
    </row>
    <row r="133" customFormat="false" ht="17" hidden="false" customHeight="false" outlineLevel="0" collapsed="false">
      <c r="A133" s="20"/>
      <c r="B133" s="226"/>
      <c r="C133" s="226"/>
      <c r="D133" s="216"/>
      <c r="E133" s="20" t="s">
        <v>333</v>
      </c>
      <c r="F133" s="227" t="n">
        <v>0</v>
      </c>
      <c r="G133" s="192"/>
    </row>
    <row r="134" customFormat="false" ht="17" hidden="false" customHeight="false" outlineLevel="0" collapsed="false">
      <c r="A134" s="20"/>
      <c r="B134" s="226"/>
      <c r="C134" s="226"/>
      <c r="D134" s="192"/>
      <c r="E134" s="239"/>
      <c r="F134" s="227"/>
      <c r="G134" s="192"/>
    </row>
    <row r="135" customFormat="false" ht="17.05" hidden="false" customHeight="true" outlineLevel="0" collapsed="false">
      <c r="A135" s="20" t="s">
        <v>895</v>
      </c>
      <c r="B135" s="226"/>
      <c r="C135" s="226" t="s">
        <v>247</v>
      </c>
      <c r="D135" s="216" t="s">
        <v>896</v>
      </c>
      <c r="E135" s="216"/>
      <c r="F135" s="216"/>
      <c r="G135" s="216"/>
    </row>
    <row r="136" customFormat="false" ht="17.05" hidden="false" customHeight="false" outlineLevel="0" collapsed="false">
      <c r="A136" s="20"/>
      <c r="B136" s="226"/>
      <c r="C136" s="226"/>
      <c r="D136" s="193" t="s">
        <v>865</v>
      </c>
      <c r="E136" s="239"/>
      <c r="F136" s="227"/>
      <c r="G136" s="207" t="s">
        <v>350</v>
      </c>
    </row>
    <row r="137" customFormat="false" ht="17.05" hidden="false" customHeight="true" outlineLevel="0" collapsed="false">
      <c r="A137" s="20"/>
      <c r="B137" s="226"/>
      <c r="C137" s="226"/>
      <c r="D137" s="216" t="s">
        <v>897</v>
      </c>
      <c r="E137" s="239" t="s">
        <v>301</v>
      </c>
      <c r="F137" s="227"/>
      <c r="G137" s="193" t="s">
        <v>898</v>
      </c>
    </row>
    <row r="138" customFormat="false" ht="17.05" hidden="false" customHeight="false" outlineLevel="0" collapsed="false">
      <c r="A138" s="20"/>
      <c r="B138" s="226"/>
      <c r="C138" s="226"/>
      <c r="D138" s="216"/>
      <c r="E138" s="20" t="s">
        <v>333</v>
      </c>
      <c r="F138" s="227" t="s">
        <v>433</v>
      </c>
      <c r="G138" s="193" t="s">
        <v>828</v>
      </c>
    </row>
    <row r="139" customFormat="false" ht="17.05" hidden="false" customHeight="false" outlineLevel="0" collapsed="false">
      <c r="A139" s="20"/>
      <c r="B139" s="226"/>
      <c r="C139" s="226"/>
      <c r="D139" s="193" t="s">
        <v>868</v>
      </c>
      <c r="E139" s="239"/>
      <c r="F139" s="227"/>
      <c r="G139" s="193" t="s">
        <v>853</v>
      </c>
    </row>
    <row r="140" customFormat="false" ht="29.85" hidden="false" customHeight="true" outlineLevel="0" collapsed="false">
      <c r="A140" s="20"/>
      <c r="B140" s="226"/>
      <c r="C140" s="226"/>
      <c r="D140" s="216" t="s">
        <v>899</v>
      </c>
      <c r="E140" s="239" t="s">
        <v>301</v>
      </c>
      <c r="F140" s="227"/>
      <c r="G140" s="193" t="s">
        <v>900</v>
      </c>
    </row>
    <row r="141" customFormat="false" ht="17.05" hidden="false" customHeight="false" outlineLevel="0" collapsed="false">
      <c r="A141" s="20"/>
      <c r="B141" s="226"/>
      <c r="C141" s="226"/>
      <c r="D141" s="216"/>
      <c r="E141" s="20" t="s">
        <v>333</v>
      </c>
      <c r="F141" s="227" t="n">
        <v>0</v>
      </c>
      <c r="G141" s="192"/>
    </row>
    <row r="142" customFormat="false" ht="17" hidden="false" customHeight="false" outlineLevel="0" collapsed="false">
      <c r="A142" s="20"/>
      <c r="B142" s="226"/>
      <c r="C142" s="226"/>
      <c r="D142" s="192"/>
      <c r="E142" s="239"/>
      <c r="F142" s="227"/>
      <c r="G142" s="192"/>
    </row>
    <row r="143" customFormat="false" ht="17.05" hidden="false" customHeight="true" outlineLevel="0" collapsed="false">
      <c r="A143" s="20" t="s">
        <v>901</v>
      </c>
      <c r="B143" s="226"/>
      <c r="C143" s="226" t="s">
        <v>248</v>
      </c>
      <c r="D143" s="216" t="s">
        <v>902</v>
      </c>
      <c r="E143" s="216"/>
      <c r="F143" s="216"/>
      <c r="G143" s="216"/>
    </row>
    <row r="144" customFormat="false" ht="17.05" hidden="false" customHeight="false" outlineLevel="0" collapsed="false">
      <c r="A144" s="20"/>
      <c r="B144" s="226"/>
      <c r="C144" s="226"/>
      <c r="D144" s="193" t="s">
        <v>865</v>
      </c>
      <c r="E144" s="239"/>
      <c r="F144" s="227"/>
      <c r="G144" s="207" t="s">
        <v>350</v>
      </c>
    </row>
    <row r="145" customFormat="false" ht="17.05" hidden="false" customHeight="true" outlineLevel="0" collapsed="false">
      <c r="A145" s="20"/>
      <c r="B145" s="226"/>
      <c r="C145" s="226"/>
      <c r="D145" s="216" t="s">
        <v>897</v>
      </c>
      <c r="E145" s="239" t="s">
        <v>301</v>
      </c>
      <c r="F145" s="227"/>
      <c r="G145" s="193" t="s">
        <v>898</v>
      </c>
    </row>
    <row r="146" customFormat="false" ht="17.05" hidden="false" customHeight="false" outlineLevel="0" collapsed="false">
      <c r="A146" s="20"/>
      <c r="B146" s="226"/>
      <c r="C146" s="226"/>
      <c r="D146" s="216"/>
      <c r="E146" s="20" t="s">
        <v>333</v>
      </c>
      <c r="F146" s="227" t="s">
        <v>433</v>
      </c>
      <c r="G146" s="193" t="s">
        <v>828</v>
      </c>
    </row>
    <row r="147" customFormat="false" ht="17.05" hidden="false" customHeight="false" outlineLevel="0" collapsed="false">
      <c r="A147" s="20"/>
      <c r="B147" s="226"/>
      <c r="C147" s="226"/>
      <c r="D147" s="193" t="s">
        <v>873</v>
      </c>
      <c r="E147" s="239"/>
      <c r="F147" s="227"/>
      <c r="G147" s="193" t="s">
        <v>855</v>
      </c>
    </row>
    <row r="148" customFormat="false" ht="29.85" hidden="false" customHeight="true" outlineLevel="0" collapsed="false">
      <c r="A148" s="20"/>
      <c r="B148" s="226"/>
      <c r="C148" s="226"/>
      <c r="D148" s="216" t="s">
        <v>903</v>
      </c>
      <c r="E148" s="239" t="s">
        <v>301</v>
      </c>
      <c r="F148" s="227"/>
      <c r="G148" s="193" t="s">
        <v>904</v>
      </c>
    </row>
    <row r="149" customFormat="false" ht="17.05" hidden="false" customHeight="false" outlineLevel="0" collapsed="false">
      <c r="A149" s="20"/>
      <c r="B149" s="226"/>
      <c r="C149" s="226"/>
      <c r="D149" s="216"/>
      <c r="E149" s="20" t="s">
        <v>333</v>
      </c>
      <c r="F149" s="227" t="n">
        <v>0</v>
      </c>
      <c r="G149" s="192"/>
    </row>
    <row r="150" customFormat="false" ht="17" hidden="false" customHeight="false" outlineLevel="0" collapsed="false">
      <c r="A150" s="20"/>
      <c r="B150" s="226"/>
      <c r="C150" s="226"/>
      <c r="D150" s="192"/>
      <c r="E150" s="239"/>
      <c r="F150" s="227"/>
      <c r="G150" s="192"/>
    </row>
    <row r="151" customFormat="false" ht="17.05" hidden="false" customHeight="true" outlineLevel="0" collapsed="false">
      <c r="A151" s="20" t="s">
        <v>905</v>
      </c>
      <c r="B151" s="226" t="s">
        <v>906</v>
      </c>
      <c r="C151" s="226"/>
      <c r="D151" s="192" t="s">
        <v>907</v>
      </c>
      <c r="E151" s="239"/>
      <c r="F151" s="227"/>
      <c r="G151" s="192"/>
    </row>
    <row r="152" customFormat="false" ht="17.05" hidden="false" customHeight="false" outlineLevel="0" collapsed="false">
      <c r="A152" s="20"/>
      <c r="B152" s="226"/>
      <c r="C152" s="226"/>
      <c r="D152" s="193" t="s">
        <v>908</v>
      </c>
      <c r="E152" s="239"/>
      <c r="F152" s="227"/>
      <c r="G152" s="192" t="s">
        <v>909</v>
      </c>
    </row>
    <row r="153" customFormat="false" ht="45.45" hidden="false" customHeight="true" outlineLevel="0" collapsed="false">
      <c r="A153" s="20" t="s">
        <v>910</v>
      </c>
      <c r="B153" s="226" t="s">
        <v>239</v>
      </c>
      <c r="C153" s="226" t="s">
        <v>232</v>
      </c>
      <c r="D153" s="147" t="s">
        <v>911</v>
      </c>
      <c r="E153" s="147"/>
      <c r="F153" s="147"/>
      <c r="G153" s="147"/>
    </row>
    <row r="154" customFormat="false" ht="17" hidden="false" customHeight="false" outlineLevel="0" collapsed="false">
      <c r="A154" s="20"/>
      <c r="B154" s="226"/>
      <c r="C154" s="226"/>
      <c r="D154" s="193" t="s">
        <v>349</v>
      </c>
      <c r="E154" s="239"/>
      <c r="F154" s="227"/>
      <c r="G154" s="207" t="s">
        <v>350</v>
      </c>
    </row>
    <row r="155" customFormat="false" ht="29.85" hidden="false" customHeight="true" outlineLevel="0" collapsed="false">
      <c r="A155" s="20"/>
      <c r="B155" s="226"/>
      <c r="C155" s="226"/>
      <c r="D155" s="216" t="s">
        <v>912</v>
      </c>
      <c r="E155" s="239" t="s">
        <v>301</v>
      </c>
      <c r="F155" s="227"/>
      <c r="G155" s="193" t="s">
        <v>913</v>
      </c>
    </row>
    <row r="156" customFormat="false" ht="17" hidden="false" customHeight="false" outlineLevel="0" collapsed="false">
      <c r="A156" s="20"/>
      <c r="B156" s="226"/>
      <c r="C156" s="226"/>
      <c r="D156" s="216"/>
      <c r="E156" s="20" t="s">
        <v>333</v>
      </c>
      <c r="F156" s="227" t="s">
        <v>433</v>
      </c>
      <c r="G156" s="193" t="s">
        <v>828</v>
      </c>
    </row>
    <row r="157" customFormat="false" ht="29.85" hidden="false" customHeight="false" outlineLevel="0" collapsed="false">
      <c r="A157" s="20"/>
      <c r="B157" s="226"/>
      <c r="C157" s="226"/>
      <c r="D157" s="216" t="s">
        <v>914</v>
      </c>
      <c r="E157" s="239"/>
      <c r="F157" s="227"/>
      <c r="G157" s="193" t="s">
        <v>915</v>
      </c>
    </row>
    <row r="158" customFormat="false" ht="17" hidden="false" customHeight="true" outlineLevel="0" collapsed="false">
      <c r="A158" s="20"/>
      <c r="B158" s="226"/>
      <c r="C158" s="226"/>
      <c r="D158" s="216" t="s">
        <v>916</v>
      </c>
      <c r="E158" s="239" t="s">
        <v>301</v>
      </c>
      <c r="F158" s="227" t="s">
        <v>433</v>
      </c>
      <c r="G158" s="193" t="s">
        <v>917</v>
      </c>
    </row>
    <row r="159" customFormat="false" ht="29.85" hidden="false" customHeight="false" outlineLevel="0" collapsed="false">
      <c r="A159" s="20"/>
      <c r="B159" s="226"/>
      <c r="C159" s="226"/>
      <c r="D159" s="216"/>
      <c r="E159" s="20" t="s">
        <v>333</v>
      </c>
      <c r="F159" s="227"/>
      <c r="G159" s="193" t="s">
        <v>918</v>
      </c>
    </row>
    <row r="160" customFormat="false" ht="17" hidden="false" customHeight="false" outlineLevel="0" collapsed="false">
      <c r="A160" s="20"/>
      <c r="B160" s="226"/>
      <c r="C160" s="226"/>
      <c r="D160" s="193" t="s">
        <v>919</v>
      </c>
      <c r="E160" s="239"/>
      <c r="F160" s="227"/>
      <c r="G160" s="192" t="s">
        <v>920</v>
      </c>
    </row>
    <row r="161" customFormat="false" ht="17" hidden="false" customHeight="true" outlineLevel="0" collapsed="false">
      <c r="A161" s="20"/>
      <c r="B161" s="226"/>
      <c r="C161" s="226"/>
      <c r="D161" s="216" t="s">
        <v>921</v>
      </c>
      <c r="E161" s="239" t="s">
        <v>301</v>
      </c>
      <c r="F161" s="227" t="n">
        <v>0</v>
      </c>
      <c r="G161" s="192" t="s">
        <v>922</v>
      </c>
    </row>
    <row r="162" customFormat="false" ht="29.85" hidden="false" customHeight="false" outlineLevel="0" collapsed="false">
      <c r="A162" s="20"/>
      <c r="B162" s="226"/>
      <c r="C162" s="226"/>
      <c r="D162" s="216"/>
      <c r="E162" s="20" t="s">
        <v>333</v>
      </c>
      <c r="F162" s="227"/>
      <c r="G162" s="193" t="s">
        <v>923</v>
      </c>
    </row>
    <row r="163" customFormat="false" ht="17" hidden="false" customHeight="true" outlineLevel="0" collapsed="false">
      <c r="A163" s="20"/>
      <c r="B163" s="226"/>
      <c r="C163" s="226"/>
      <c r="D163" s="216" t="s">
        <v>924</v>
      </c>
      <c r="E163" s="239" t="s">
        <v>301</v>
      </c>
      <c r="F163" s="227"/>
      <c r="G163" s="193" t="s">
        <v>925</v>
      </c>
    </row>
    <row r="164" customFormat="false" ht="17" hidden="false" customHeight="false" outlineLevel="0" collapsed="false">
      <c r="A164" s="20"/>
      <c r="B164" s="226"/>
      <c r="C164" s="226"/>
      <c r="D164" s="216"/>
      <c r="E164" s="20" t="s">
        <v>333</v>
      </c>
      <c r="F164" s="227" t="s">
        <v>433</v>
      </c>
      <c r="G164" s="193" t="s">
        <v>926</v>
      </c>
    </row>
    <row r="165" customFormat="false" ht="31.25" hidden="false" customHeight="true" outlineLevel="0" collapsed="false">
      <c r="A165" s="20"/>
      <c r="B165" s="226"/>
      <c r="C165" s="226"/>
      <c r="D165" s="216" t="s">
        <v>927</v>
      </c>
      <c r="E165" s="239" t="s">
        <v>301</v>
      </c>
      <c r="F165" s="227" t="s">
        <v>294</v>
      </c>
      <c r="G165" s="193" t="s">
        <v>928</v>
      </c>
    </row>
    <row r="166" customFormat="false" ht="17" hidden="false" customHeight="false" outlineLevel="0" collapsed="false">
      <c r="A166" s="20"/>
      <c r="B166" s="226"/>
      <c r="C166" s="226"/>
      <c r="D166" s="216"/>
      <c r="E166" s="20" t="s">
        <v>333</v>
      </c>
      <c r="F166" s="227" t="n">
        <v>1</v>
      </c>
      <c r="G166" s="193" t="s">
        <v>842</v>
      </c>
    </row>
    <row r="167" customFormat="false" ht="17" hidden="false" customHeight="true" outlineLevel="0" collapsed="false">
      <c r="A167" s="20"/>
      <c r="B167" s="226"/>
      <c r="C167" s="226"/>
      <c r="D167" s="216" t="s">
        <v>929</v>
      </c>
      <c r="E167" s="239" t="s">
        <v>301</v>
      </c>
      <c r="F167" s="227"/>
      <c r="G167" s="193" t="s">
        <v>930</v>
      </c>
    </row>
    <row r="168" customFormat="false" ht="17" hidden="false" customHeight="false" outlineLevel="0" collapsed="false">
      <c r="A168" s="20"/>
      <c r="B168" s="226"/>
      <c r="C168" s="226"/>
      <c r="D168" s="216"/>
      <c r="E168" s="20" t="s">
        <v>333</v>
      </c>
      <c r="F168" s="227" t="s">
        <v>433</v>
      </c>
      <c r="G168" s="193" t="s">
        <v>931</v>
      </c>
    </row>
    <row r="169" customFormat="false" ht="31.25" hidden="false" customHeight="true" outlineLevel="0" collapsed="false">
      <c r="A169" s="20"/>
      <c r="B169" s="226"/>
      <c r="C169" s="226"/>
      <c r="D169" s="216" t="s">
        <v>932</v>
      </c>
      <c r="E169" s="239" t="s">
        <v>301</v>
      </c>
      <c r="F169" s="227"/>
      <c r="G169" s="193" t="s">
        <v>933</v>
      </c>
    </row>
    <row r="170" customFormat="false" ht="17" hidden="false" customHeight="false" outlineLevel="0" collapsed="false">
      <c r="A170" s="20"/>
      <c r="B170" s="226"/>
      <c r="C170" s="226"/>
      <c r="D170" s="216"/>
      <c r="E170" s="20" t="s">
        <v>333</v>
      </c>
      <c r="F170" s="227"/>
      <c r="G170" s="193" t="s">
        <v>842</v>
      </c>
    </row>
    <row r="171" customFormat="false" ht="17" hidden="false" customHeight="false" outlineLevel="0" collapsed="false">
      <c r="A171" s="20"/>
      <c r="B171" s="226"/>
      <c r="C171" s="226"/>
      <c r="D171" s="193"/>
      <c r="E171" s="239"/>
      <c r="F171" s="227"/>
      <c r="G171" s="192"/>
    </row>
    <row r="172" customFormat="false" ht="45.45" hidden="false" customHeight="true" outlineLevel="0" collapsed="false">
      <c r="A172" s="20" t="s">
        <v>934</v>
      </c>
      <c r="B172" s="226"/>
      <c r="C172" s="226" t="s">
        <v>233</v>
      </c>
      <c r="D172" s="143" t="s">
        <v>935</v>
      </c>
      <c r="E172" s="143"/>
      <c r="F172" s="143"/>
      <c r="G172" s="143"/>
    </row>
    <row r="173" customFormat="false" ht="17" hidden="false" customHeight="false" outlineLevel="0" collapsed="false">
      <c r="A173" s="20"/>
      <c r="B173" s="226"/>
      <c r="C173" s="226"/>
      <c r="D173" s="193" t="s">
        <v>825</v>
      </c>
      <c r="E173" s="239"/>
      <c r="F173" s="227"/>
      <c r="G173" s="207" t="s">
        <v>350</v>
      </c>
    </row>
    <row r="174" customFormat="false" ht="17" hidden="false" customHeight="true" outlineLevel="0" collapsed="false">
      <c r="A174" s="20"/>
      <c r="B174" s="226"/>
      <c r="C174" s="226"/>
      <c r="D174" s="216" t="s">
        <v>936</v>
      </c>
      <c r="E174" s="239" t="s">
        <v>301</v>
      </c>
      <c r="F174" s="227"/>
      <c r="G174" s="193" t="s">
        <v>937</v>
      </c>
    </row>
    <row r="175" customFormat="false" ht="29.85" hidden="false" customHeight="false" outlineLevel="0" collapsed="false">
      <c r="A175" s="20"/>
      <c r="B175" s="226"/>
      <c r="C175" s="226"/>
      <c r="D175" s="216"/>
      <c r="E175" s="20" t="s">
        <v>333</v>
      </c>
      <c r="F175" s="227" t="s">
        <v>433</v>
      </c>
      <c r="G175" s="193" t="s">
        <v>938</v>
      </c>
    </row>
    <row r="176" customFormat="false" ht="17" hidden="false" customHeight="false" outlineLevel="0" collapsed="false">
      <c r="A176" s="20"/>
      <c r="B176" s="226"/>
      <c r="C176" s="226"/>
      <c r="D176" s="193" t="s">
        <v>850</v>
      </c>
      <c r="E176" s="239"/>
      <c r="F176" s="227"/>
      <c r="G176" s="193" t="s">
        <v>851</v>
      </c>
    </row>
    <row r="177" customFormat="false" ht="17" hidden="false" customHeight="false" outlineLevel="0" collapsed="false">
      <c r="A177" s="20"/>
      <c r="B177" s="226"/>
      <c r="C177" s="226"/>
      <c r="D177" s="193" t="s">
        <v>939</v>
      </c>
      <c r="E177" s="239"/>
      <c r="F177" s="227"/>
      <c r="G177" s="193" t="s">
        <v>940</v>
      </c>
    </row>
    <row r="178" customFormat="false" ht="17" hidden="false" customHeight="false" outlineLevel="0" collapsed="false">
      <c r="A178" s="20"/>
      <c r="B178" s="226"/>
      <c r="C178" s="226"/>
      <c r="D178" s="193" t="s">
        <v>941</v>
      </c>
      <c r="E178" s="239"/>
      <c r="F178" s="227"/>
      <c r="G178" s="193" t="s">
        <v>942</v>
      </c>
    </row>
    <row r="179" customFormat="false" ht="17" hidden="false" customHeight="true" outlineLevel="0" collapsed="false">
      <c r="A179" s="20"/>
      <c r="B179" s="226"/>
      <c r="C179" s="226"/>
      <c r="D179" s="216" t="s">
        <v>943</v>
      </c>
      <c r="E179" s="239" t="s">
        <v>301</v>
      </c>
      <c r="F179" s="227"/>
      <c r="G179" s="193" t="s">
        <v>930</v>
      </c>
    </row>
    <row r="180" customFormat="false" ht="17" hidden="false" customHeight="false" outlineLevel="0" collapsed="false">
      <c r="A180" s="20"/>
      <c r="B180" s="226"/>
      <c r="C180" s="226"/>
      <c r="D180" s="216"/>
      <c r="E180" s="20" t="s">
        <v>333</v>
      </c>
      <c r="F180" s="227" t="s">
        <v>433</v>
      </c>
      <c r="G180" s="193" t="s">
        <v>859</v>
      </c>
    </row>
    <row r="181" customFormat="false" ht="17" hidden="false" customHeight="true" outlineLevel="0" collapsed="false">
      <c r="A181" s="20"/>
      <c r="B181" s="226"/>
      <c r="C181" s="226"/>
      <c r="D181" s="216" t="s">
        <v>944</v>
      </c>
      <c r="E181" s="239" t="s">
        <v>301</v>
      </c>
      <c r="F181" s="227"/>
      <c r="G181" s="193" t="s">
        <v>925</v>
      </c>
    </row>
    <row r="182" customFormat="false" ht="17" hidden="false" customHeight="false" outlineLevel="0" collapsed="false">
      <c r="A182" s="20"/>
      <c r="B182" s="226"/>
      <c r="C182" s="226"/>
      <c r="D182" s="216"/>
      <c r="E182" s="20" t="s">
        <v>333</v>
      </c>
      <c r="F182" s="227" t="s">
        <v>433</v>
      </c>
      <c r="G182" s="193" t="s">
        <v>945</v>
      </c>
    </row>
    <row r="183" customFormat="false" ht="31.25" hidden="false" customHeight="true" outlineLevel="0" collapsed="false">
      <c r="A183" s="20"/>
      <c r="B183" s="226"/>
      <c r="C183" s="226"/>
      <c r="D183" s="216" t="s">
        <v>946</v>
      </c>
      <c r="E183" s="239" t="s">
        <v>301</v>
      </c>
      <c r="F183" s="227"/>
      <c r="G183" s="193" t="s">
        <v>933</v>
      </c>
    </row>
    <row r="184" customFormat="false" ht="17" hidden="false" customHeight="false" outlineLevel="0" collapsed="false">
      <c r="A184" s="20"/>
      <c r="B184" s="226"/>
      <c r="C184" s="226"/>
      <c r="D184" s="216"/>
      <c r="E184" s="20" t="s">
        <v>333</v>
      </c>
      <c r="F184" s="227" t="s">
        <v>433</v>
      </c>
      <c r="G184" s="193" t="s">
        <v>926</v>
      </c>
    </row>
    <row r="185" customFormat="false" ht="31.25" hidden="false" customHeight="true" outlineLevel="0" collapsed="false">
      <c r="A185" s="20"/>
      <c r="B185" s="226"/>
      <c r="C185" s="226"/>
      <c r="D185" s="216" t="s">
        <v>947</v>
      </c>
      <c r="E185" s="239" t="s">
        <v>301</v>
      </c>
      <c r="F185" s="227"/>
      <c r="G185" s="193" t="s">
        <v>928</v>
      </c>
    </row>
    <row r="186" customFormat="false" ht="17" hidden="false" customHeight="false" outlineLevel="0" collapsed="false">
      <c r="A186" s="20"/>
      <c r="B186" s="226"/>
      <c r="C186" s="226"/>
      <c r="D186" s="216"/>
      <c r="E186" s="20" t="s">
        <v>333</v>
      </c>
      <c r="F186" s="227" t="n">
        <v>0</v>
      </c>
      <c r="G186" s="192"/>
    </row>
    <row r="187" customFormat="false" ht="17" hidden="false" customHeight="false" outlineLevel="0" collapsed="false">
      <c r="A187" s="20"/>
      <c r="B187" s="226"/>
      <c r="C187" s="226"/>
      <c r="D187" s="192"/>
      <c r="E187" s="239"/>
      <c r="F187" s="227"/>
      <c r="G187" s="192"/>
    </row>
    <row r="188" customFormat="false" ht="31.25" hidden="false" customHeight="true" outlineLevel="0" collapsed="false">
      <c r="A188" s="20" t="s">
        <v>948</v>
      </c>
      <c r="B188" s="226"/>
      <c r="C188" s="226" t="s">
        <v>247</v>
      </c>
      <c r="D188" s="216" t="s">
        <v>949</v>
      </c>
      <c r="E188" s="216"/>
      <c r="F188" s="216"/>
      <c r="G188" s="216"/>
    </row>
    <row r="189" customFormat="false" ht="17" hidden="false" customHeight="false" outlineLevel="0" collapsed="false">
      <c r="A189" s="20"/>
      <c r="B189" s="226"/>
      <c r="C189" s="226"/>
      <c r="D189" s="193" t="s">
        <v>865</v>
      </c>
      <c r="E189" s="239"/>
      <c r="F189" s="227"/>
      <c r="G189" s="207" t="s">
        <v>350</v>
      </c>
    </row>
    <row r="190" customFormat="false" ht="17.05" hidden="false" customHeight="true" outlineLevel="0" collapsed="false">
      <c r="A190" s="20"/>
      <c r="B190" s="226"/>
      <c r="C190" s="226"/>
      <c r="D190" s="216" t="s">
        <v>950</v>
      </c>
      <c r="E190" s="239" t="s">
        <v>301</v>
      </c>
      <c r="F190" s="227"/>
      <c r="G190" s="193" t="s">
        <v>951</v>
      </c>
    </row>
    <row r="191" customFormat="false" ht="29.85" hidden="false" customHeight="false" outlineLevel="0" collapsed="false">
      <c r="A191" s="20"/>
      <c r="B191" s="226"/>
      <c r="C191" s="226"/>
      <c r="D191" s="216"/>
      <c r="E191" s="20" t="s">
        <v>333</v>
      </c>
      <c r="F191" s="227" t="s">
        <v>433</v>
      </c>
      <c r="G191" s="193" t="s">
        <v>952</v>
      </c>
    </row>
    <row r="192" customFormat="false" ht="17" hidden="false" customHeight="false" outlineLevel="0" collapsed="false">
      <c r="A192" s="20"/>
      <c r="B192" s="226"/>
      <c r="C192" s="226"/>
      <c r="D192" s="193" t="s">
        <v>953</v>
      </c>
      <c r="E192" s="239"/>
      <c r="F192" s="227"/>
      <c r="G192" s="193" t="s">
        <v>940</v>
      </c>
    </row>
    <row r="193" customFormat="false" ht="17" hidden="false" customHeight="true" outlineLevel="0" collapsed="false">
      <c r="A193" s="20"/>
      <c r="B193" s="226"/>
      <c r="C193" s="226"/>
      <c r="D193" s="216" t="s">
        <v>954</v>
      </c>
      <c r="E193" s="239" t="s">
        <v>301</v>
      </c>
      <c r="F193" s="227"/>
      <c r="G193" s="193" t="s">
        <v>930</v>
      </c>
    </row>
    <row r="194" customFormat="false" ht="17" hidden="false" customHeight="false" outlineLevel="0" collapsed="false">
      <c r="A194" s="20"/>
      <c r="B194" s="226"/>
      <c r="C194" s="226"/>
      <c r="D194" s="216"/>
      <c r="E194" s="20" t="s">
        <v>333</v>
      </c>
      <c r="F194" s="227" t="s">
        <v>433</v>
      </c>
      <c r="G194" s="193" t="s">
        <v>955</v>
      </c>
    </row>
    <row r="195" customFormat="false" ht="31.25" hidden="false" customHeight="true" outlineLevel="0" collapsed="false">
      <c r="A195" s="20"/>
      <c r="B195" s="226"/>
      <c r="C195" s="226"/>
      <c r="D195" s="216" t="s">
        <v>956</v>
      </c>
      <c r="E195" s="239" t="s">
        <v>301</v>
      </c>
      <c r="F195" s="227"/>
      <c r="G195" s="193" t="s">
        <v>933</v>
      </c>
    </row>
    <row r="196" customFormat="false" ht="17" hidden="false" customHeight="false" outlineLevel="0" collapsed="false">
      <c r="A196" s="20"/>
      <c r="B196" s="226"/>
      <c r="C196" s="226"/>
      <c r="D196" s="216"/>
      <c r="E196" s="20" t="s">
        <v>333</v>
      </c>
      <c r="F196" s="227" t="n">
        <v>0</v>
      </c>
      <c r="G196" s="192"/>
    </row>
    <row r="197" customFormat="false" ht="17" hidden="false" customHeight="false" outlineLevel="0" collapsed="false">
      <c r="A197" s="20"/>
      <c r="B197" s="226"/>
      <c r="C197" s="226"/>
      <c r="D197" s="192"/>
      <c r="E197" s="239"/>
      <c r="F197" s="227"/>
      <c r="G197" s="192"/>
    </row>
    <row r="198" customFormat="false" ht="31.25" hidden="false" customHeight="true" outlineLevel="0" collapsed="false">
      <c r="A198" s="20" t="s">
        <v>957</v>
      </c>
      <c r="B198" s="226"/>
      <c r="C198" s="226" t="s">
        <v>248</v>
      </c>
      <c r="D198" s="216" t="s">
        <v>958</v>
      </c>
      <c r="E198" s="216"/>
      <c r="F198" s="216"/>
      <c r="G198" s="216"/>
    </row>
    <row r="199" customFormat="false" ht="17.05" hidden="false" customHeight="false" outlineLevel="0" collapsed="false">
      <c r="A199" s="20"/>
      <c r="B199" s="226"/>
      <c r="C199" s="226"/>
      <c r="D199" s="193" t="s">
        <v>865</v>
      </c>
      <c r="E199" s="239"/>
      <c r="F199" s="227"/>
      <c r="G199" s="207" t="s">
        <v>350</v>
      </c>
    </row>
    <row r="200" customFormat="false" ht="17.05" hidden="false" customHeight="true" outlineLevel="0" collapsed="false">
      <c r="A200" s="20"/>
      <c r="B200" s="226"/>
      <c r="C200" s="226"/>
      <c r="D200" s="216" t="s">
        <v>950</v>
      </c>
      <c r="E200" s="239" t="s">
        <v>301</v>
      </c>
      <c r="F200" s="227"/>
      <c r="G200" s="193" t="s">
        <v>951</v>
      </c>
    </row>
    <row r="201" customFormat="false" ht="31.25" hidden="false" customHeight="false" outlineLevel="0" collapsed="false">
      <c r="A201" s="20"/>
      <c r="B201" s="226"/>
      <c r="C201" s="226"/>
      <c r="D201" s="216"/>
      <c r="E201" s="20" t="s">
        <v>333</v>
      </c>
      <c r="F201" s="227" t="s">
        <v>433</v>
      </c>
      <c r="G201" s="193" t="s">
        <v>952</v>
      </c>
    </row>
    <row r="202" customFormat="false" ht="17.05" hidden="false" customHeight="false" outlineLevel="0" collapsed="false">
      <c r="A202" s="20"/>
      <c r="B202" s="226"/>
      <c r="C202" s="226"/>
      <c r="D202" s="193" t="s">
        <v>959</v>
      </c>
      <c r="E202" s="239"/>
      <c r="F202" s="227"/>
      <c r="G202" s="193" t="s">
        <v>942</v>
      </c>
    </row>
    <row r="203" customFormat="false" ht="17.05" hidden="false" customHeight="true" outlineLevel="0" collapsed="false">
      <c r="A203" s="20"/>
      <c r="B203" s="226"/>
      <c r="C203" s="226"/>
      <c r="D203" s="216" t="s">
        <v>960</v>
      </c>
      <c r="E203" s="239" t="s">
        <v>301</v>
      </c>
      <c r="F203" s="227"/>
      <c r="G203" s="193" t="s">
        <v>925</v>
      </c>
    </row>
    <row r="204" customFormat="false" ht="17.05" hidden="false" customHeight="false" outlineLevel="0" collapsed="false">
      <c r="A204" s="20"/>
      <c r="B204" s="226"/>
      <c r="C204" s="226"/>
      <c r="D204" s="216"/>
      <c r="E204" s="20" t="s">
        <v>333</v>
      </c>
      <c r="F204" s="227" t="s">
        <v>433</v>
      </c>
      <c r="G204" s="193" t="s">
        <v>955</v>
      </c>
    </row>
    <row r="205" customFormat="false" ht="31.25" hidden="false" customHeight="true" outlineLevel="0" collapsed="false">
      <c r="A205" s="20"/>
      <c r="B205" s="226"/>
      <c r="C205" s="226"/>
      <c r="D205" s="216" t="s">
        <v>961</v>
      </c>
      <c r="E205" s="239" t="s">
        <v>301</v>
      </c>
      <c r="F205" s="227"/>
      <c r="G205" s="193" t="s">
        <v>928</v>
      </c>
    </row>
    <row r="206" customFormat="false" ht="17.05" hidden="false" customHeight="false" outlineLevel="0" collapsed="false">
      <c r="A206" s="20"/>
      <c r="B206" s="226"/>
      <c r="C206" s="226"/>
      <c r="D206" s="216"/>
      <c r="E206" s="20" t="s">
        <v>333</v>
      </c>
      <c r="F206" s="227" t="n">
        <v>0</v>
      </c>
      <c r="G206" s="192"/>
    </row>
    <row r="207" customFormat="false" ht="17" hidden="false" customHeight="false" outlineLevel="0" collapsed="false">
      <c r="A207" s="20"/>
      <c r="B207" s="226"/>
      <c r="C207" s="226"/>
      <c r="D207" s="192"/>
      <c r="E207" s="239"/>
      <c r="F207" s="227"/>
      <c r="G207" s="192"/>
    </row>
    <row r="208" customFormat="false" ht="17.05" hidden="false" customHeight="true" outlineLevel="0" collapsed="false">
      <c r="A208" s="20" t="s">
        <v>962</v>
      </c>
      <c r="B208" s="226" t="s">
        <v>240</v>
      </c>
      <c r="C208" s="226"/>
      <c r="D208" s="192" t="s">
        <v>963</v>
      </c>
      <c r="E208" s="239"/>
      <c r="F208" s="227"/>
      <c r="G208" s="192"/>
    </row>
    <row r="209" customFormat="false" ht="17.05" hidden="false" customHeight="false" outlineLevel="0" collapsed="false">
      <c r="A209" s="20"/>
      <c r="B209" s="226"/>
      <c r="C209" s="226"/>
      <c r="D209" s="193" t="s">
        <v>964</v>
      </c>
      <c r="E209" s="239"/>
      <c r="F209" s="227"/>
      <c r="G209" s="192" t="s">
        <v>965</v>
      </c>
    </row>
    <row r="210" customFormat="false" ht="17.05" hidden="false" customHeight="true" outlineLevel="0" collapsed="false">
      <c r="A210" s="20" t="s">
        <v>966</v>
      </c>
      <c r="B210" s="226" t="s">
        <v>241</v>
      </c>
      <c r="C210" s="226"/>
      <c r="D210" s="192" t="s">
        <v>967</v>
      </c>
      <c r="E210" s="239"/>
      <c r="F210" s="227"/>
      <c r="G210" s="192"/>
    </row>
    <row r="211" customFormat="false" ht="17.05" hidden="false" customHeight="false" outlineLevel="0" collapsed="false">
      <c r="A211" s="20"/>
      <c r="B211" s="226"/>
      <c r="C211" s="226"/>
      <c r="D211" s="193" t="s">
        <v>968</v>
      </c>
      <c r="E211" s="239"/>
      <c r="F211" s="227"/>
      <c r="G211" s="192" t="s">
        <v>969</v>
      </c>
    </row>
    <row r="212" customFormat="false" ht="59.7" hidden="false" customHeight="true" outlineLevel="0" collapsed="false">
      <c r="A212" s="20" t="s">
        <v>970</v>
      </c>
      <c r="B212" s="226" t="s">
        <v>242</v>
      </c>
      <c r="C212" s="129" t="s">
        <v>28</v>
      </c>
      <c r="D212" s="143" t="s">
        <v>971</v>
      </c>
      <c r="E212" s="143"/>
      <c r="F212" s="143"/>
      <c r="G212" s="143"/>
    </row>
    <row r="213" customFormat="false" ht="17.05" hidden="false" customHeight="true" outlineLevel="0" collapsed="false">
      <c r="A213" s="20"/>
      <c r="B213" s="226"/>
      <c r="C213" s="129"/>
      <c r="D213" s="216" t="s">
        <v>972</v>
      </c>
      <c r="E213" s="239" t="s">
        <v>301</v>
      </c>
      <c r="F213" s="227" t="n">
        <v>0</v>
      </c>
      <c r="G213" s="192" t="s">
        <v>973</v>
      </c>
    </row>
    <row r="214" customFormat="false" ht="17" hidden="false" customHeight="false" outlineLevel="0" collapsed="false">
      <c r="A214" s="20"/>
      <c r="B214" s="226"/>
      <c r="C214" s="129"/>
      <c r="D214" s="216"/>
      <c r="E214" s="20" t="s">
        <v>333</v>
      </c>
      <c r="F214" s="227" t="s">
        <v>433</v>
      </c>
      <c r="G214" s="192" t="s">
        <v>974</v>
      </c>
    </row>
    <row r="215" customFormat="false" ht="17" hidden="false" customHeight="true" outlineLevel="0" collapsed="false">
      <c r="A215" s="20"/>
      <c r="B215" s="226"/>
      <c r="C215" s="129"/>
      <c r="D215" s="216" t="s">
        <v>975</v>
      </c>
      <c r="E215" s="239" t="s">
        <v>301</v>
      </c>
      <c r="F215" s="227" t="s">
        <v>433</v>
      </c>
      <c r="G215" s="192" t="s">
        <v>976</v>
      </c>
    </row>
    <row r="216" customFormat="false" ht="17" hidden="false" customHeight="false" outlineLevel="0" collapsed="false">
      <c r="A216" s="20"/>
      <c r="B216" s="226"/>
      <c r="C216" s="129"/>
      <c r="D216" s="216"/>
      <c r="E216" s="20" t="s">
        <v>333</v>
      </c>
      <c r="F216" s="227" t="s">
        <v>433</v>
      </c>
      <c r="G216" s="192" t="s">
        <v>931</v>
      </c>
    </row>
    <row r="217" customFormat="false" ht="17" hidden="false" customHeight="true" outlineLevel="0" collapsed="false">
      <c r="A217" s="20"/>
      <c r="B217" s="226"/>
      <c r="C217" s="129"/>
      <c r="D217" s="216" t="s">
        <v>977</v>
      </c>
      <c r="E217" s="239" t="s">
        <v>301</v>
      </c>
      <c r="F217" s="227" t="s">
        <v>978</v>
      </c>
      <c r="G217" s="192" t="s">
        <v>979</v>
      </c>
    </row>
    <row r="218" customFormat="false" ht="17" hidden="false" customHeight="false" outlineLevel="0" collapsed="false">
      <c r="A218" s="20"/>
      <c r="B218" s="226"/>
      <c r="C218" s="129"/>
      <c r="D218" s="216"/>
      <c r="E218" s="20" t="s">
        <v>333</v>
      </c>
      <c r="F218" s="227" t="s">
        <v>433</v>
      </c>
      <c r="G218" s="192" t="s">
        <v>828</v>
      </c>
    </row>
    <row r="219" customFormat="false" ht="17" hidden="false" customHeight="true" outlineLevel="0" collapsed="false">
      <c r="A219" s="20"/>
      <c r="B219" s="226"/>
      <c r="C219" s="129"/>
      <c r="D219" s="216" t="s">
        <v>980</v>
      </c>
      <c r="E219" s="239" t="s">
        <v>301</v>
      </c>
      <c r="F219" s="227" t="s">
        <v>981</v>
      </c>
      <c r="G219" s="192" t="s">
        <v>982</v>
      </c>
    </row>
    <row r="220" customFormat="false" ht="17" hidden="false" customHeight="false" outlineLevel="0" collapsed="false">
      <c r="A220" s="20"/>
      <c r="B220" s="226"/>
      <c r="C220" s="129"/>
      <c r="D220" s="216"/>
      <c r="E220" s="20" t="s">
        <v>333</v>
      </c>
      <c r="F220" s="227" t="s">
        <v>433</v>
      </c>
      <c r="G220" s="192" t="s">
        <v>955</v>
      </c>
    </row>
    <row r="221" customFormat="false" ht="17" hidden="false" customHeight="true" outlineLevel="0" collapsed="false">
      <c r="A221" s="20"/>
      <c r="B221" s="226"/>
      <c r="C221" s="129"/>
      <c r="D221" s="216" t="s">
        <v>983</v>
      </c>
      <c r="E221" s="239" t="s">
        <v>301</v>
      </c>
      <c r="F221" s="227" t="s">
        <v>984</v>
      </c>
      <c r="G221" s="192" t="s">
        <v>985</v>
      </c>
    </row>
    <row r="222" customFormat="false" ht="17" hidden="false" customHeight="false" outlineLevel="0" collapsed="false">
      <c r="A222" s="20"/>
      <c r="B222" s="226"/>
      <c r="C222" s="129"/>
      <c r="D222" s="216"/>
      <c r="E222" s="20" t="s">
        <v>333</v>
      </c>
      <c r="F222" s="227" t="s">
        <v>433</v>
      </c>
      <c r="G222" s="192" t="s">
        <v>917</v>
      </c>
    </row>
    <row r="223" customFormat="false" ht="17" hidden="false" customHeight="true" outlineLevel="0" collapsed="false">
      <c r="A223" s="20"/>
      <c r="B223" s="226"/>
      <c r="C223" s="129"/>
      <c r="D223" s="216" t="s">
        <v>986</v>
      </c>
      <c r="E223" s="239" t="s">
        <v>301</v>
      </c>
      <c r="F223" s="227" t="s">
        <v>987</v>
      </c>
      <c r="G223" s="192" t="s">
        <v>988</v>
      </c>
    </row>
    <row r="224" customFormat="false" ht="17" hidden="false" customHeight="false" outlineLevel="0" collapsed="false">
      <c r="A224" s="20"/>
      <c r="B224" s="226"/>
      <c r="C224" s="129"/>
      <c r="D224" s="216"/>
      <c r="E224" s="20" t="s">
        <v>333</v>
      </c>
      <c r="F224" s="227" t="s">
        <v>433</v>
      </c>
      <c r="G224" s="192" t="s">
        <v>859</v>
      </c>
    </row>
    <row r="225" customFormat="false" ht="17" hidden="false" customHeight="true" outlineLevel="0" collapsed="false">
      <c r="A225" s="20"/>
      <c r="B225" s="226"/>
      <c r="C225" s="129"/>
      <c r="D225" s="216" t="s">
        <v>989</v>
      </c>
      <c r="E225" s="239" t="s">
        <v>301</v>
      </c>
      <c r="F225" s="227" t="s">
        <v>990</v>
      </c>
      <c r="G225" s="192" t="s">
        <v>991</v>
      </c>
    </row>
    <row r="226" customFormat="false" ht="17" hidden="false" customHeight="false" outlineLevel="0" collapsed="false">
      <c r="A226" s="20"/>
      <c r="B226" s="226"/>
      <c r="C226" s="129"/>
      <c r="D226" s="216"/>
      <c r="E226" s="20" t="s">
        <v>333</v>
      </c>
      <c r="F226" s="227" t="s">
        <v>433</v>
      </c>
      <c r="G226" s="192" t="s">
        <v>945</v>
      </c>
    </row>
    <row r="227" customFormat="false" ht="17" hidden="false" customHeight="true" outlineLevel="0" collapsed="false">
      <c r="A227" s="20"/>
      <c r="B227" s="226"/>
      <c r="C227" s="129"/>
      <c r="D227" s="216" t="s">
        <v>992</v>
      </c>
      <c r="E227" s="239" t="s">
        <v>301</v>
      </c>
      <c r="F227" s="227" t="s">
        <v>993</v>
      </c>
      <c r="G227" s="192" t="s">
        <v>994</v>
      </c>
    </row>
    <row r="228" customFormat="false" ht="17" hidden="false" customHeight="false" outlineLevel="0" collapsed="false">
      <c r="A228" s="20"/>
      <c r="B228" s="226"/>
      <c r="C228" s="129"/>
      <c r="D228" s="216"/>
      <c r="E228" s="20" t="s">
        <v>333</v>
      </c>
      <c r="F228" s="227" t="s">
        <v>433</v>
      </c>
      <c r="G228" s="192" t="s">
        <v>926</v>
      </c>
    </row>
    <row r="229" customFormat="false" ht="29.85" hidden="false" customHeight="true" outlineLevel="0" collapsed="false">
      <c r="A229" s="20"/>
      <c r="B229" s="226"/>
      <c r="C229" s="129"/>
      <c r="D229" s="216" t="s">
        <v>995</v>
      </c>
      <c r="E229" s="239" t="s">
        <v>301</v>
      </c>
      <c r="F229" s="227" t="s">
        <v>996</v>
      </c>
      <c r="G229" s="192" t="s">
        <v>997</v>
      </c>
    </row>
    <row r="230" customFormat="false" ht="17" hidden="false" customHeight="false" outlineLevel="0" collapsed="false">
      <c r="A230" s="20"/>
      <c r="B230" s="226"/>
      <c r="C230" s="129"/>
      <c r="D230" s="216"/>
      <c r="E230" s="20" t="s">
        <v>333</v>
      </c>
      <c r="F230" s="227" t="s">
        <v>998</v>
      </c>
      <c r="G230" s="193" t="s">
        <v>999</v>
      </c>
    </row>
    <row r="231" customFormat="false" ht="17" hidden="false" customHeight="true" outlineLevel="0" collapsed="false">
      <c r="A231" s="20"/>
      <c r="B231" s="226"/>
      <c r="C231" s="129"/>
      <c r="D231" s="216" t="s">
        <v>1000</v>
      </c>
      <c r="E231" s="239" t="s">
        <v>301</v>
      </c>
      <c r="F231" s="227" t="s">
        <v>433</v>
      </c>
      <c r="G231" s="192" t="s">
        <v>1001</v>
      </c>
    </row>
    <row r="232" customFormat="false" ht="17" hidden="false" customHeight="false" outlineLevel="0" collapsed="false">
      <c r="A232" s="20"/>
      <c r="B232" s="226"/>
      <c r="C232" s="129"/>
      <c r="D232" s="216"/>
      <c r="E232" s="20" t="s">
        <v>333</v>
      </c>
      <c r="F232" s="227" t="s">
        <v>433</v>
      </c>
      <c r="G232" s="192" t="s">
        <v>1002</v>
      </c>
    </row>
    <row r="233" customFormat="false" ht="31.25" hidden="false" customHeight="true" outlineLevel="0" collapsed="false">
      <c r="A233" s="20"/>
      <c r="B233" s="226"/>
      <c r="C233" s="129"/>
      <c r="D233" s="216" t="s">
        <v>1003</v>
      </c>
      <c r="E233" s="239" t="s">
        <v>301</v>
      </c>
      <c r="F233" s="227" t="s">
        <v>1004</v>
      </c>
      <c r="G233" s="193" t="s">
        <v>1005</v>
      </c>
    </row>
    <row r="234" customFormat="false" ht="17" hidden="false" customHeight="false" outlineLevel="0" collapsed="false">
      <c r="A234" s="20"/>
      <c r="B234" s="226"/>
      <c r="C234" s="129"/>
      <c r="D234" s="216"/>
      <c r="E234" s="20" t="s">
        <v>333</v>
      </c>
      <c r="F234" s="227" t="s">
        <v>1006</v>
      </c>
      <c r="G234" s="193" t="s">
        <v>1007</v>
      </c>
    </row>
    <row r="235" customFormat="false" ht="31.25" hidden="false" customHeight="true" outlineLevel="0" collapsed="false">
      <c r="A235" s="20"/>
      <c r="B235" s="226"/>
      <c r="C235" s="129"/>
      <c r="D235" s="216" t="s">
        <v>1008</v>
      </c>
      <c r="E235" s="239" t="s">
        <v>301</v>
      </c>
      <c r="F235" s="227" t="s">
        <v>1004</v>
      </c>
      <c r="G235" s="193" t="s">
        <v>1009</v>
      </c>
    </row>
    <row r="236" customFormat="false" ht="17" hidden="false" customHeight="false" outlineLevel="0" collapsed="false">
      <c r="A236" s="20"/>
      <c r="B236" s="226"/>
      <c r="C236" s="129"/>
      <c r="D236" s="216"/>
      <c r="E236" s="20" t="s">
        <v>333</v>
      </c>
      <c r="F236" s="227" t="s">
        <v>433</v>
      </c>
      <c r="G236" s="192" t="s">
        <v>1010</v>
      </c>
    </row>
    <row r="237" customFormat="false" ht="31.25" hidden="false" customHeight="true" outlineLevel="0" collapsed="false">
      <c r="A237" s="20"/>
      <c r="B237" s="226"/>
      <c r="C237" s="129"/>
      <c r="D237" s="216" t="s">
        <v>1011</v>
      </c>
      <c r="E237" s="239" t="s">
        <v>301</v>
      </c>
      <c r="F237" s="227" t="s">
        <v>1004</v>
      </c>
      <c r="G237" s="193" t="s">
        <v>1012</v>
      </c>
    </row>
    <row r="238" customFormat="false" ht="17" hidden="false" customHeight="false" outlineLevel="0" collapsed="false">
      <c r="A238" s="20"/>
      <c r="B238" s="226"/>
      <c r="C238" s="129"/>
      <c r="D238" s="216"/>
      <c r="E238" s="20" t="s">
        <v>333</v>
      </c>
      <c r="F238" s="227" t="s">
        <v>1006</v>
      </c>
      <c r="G238" s="193" t="s">
        <v>1013</v>
      </c>
    </row>
    <row r="239" customFormat="false" ht="17" hidden="false" customHeight="true" outlineLevel="0" collapsed="false">
      <c r="A239" s="20"/>
      <c r="B239" s="226"/>
      <c r="C239" s="129"/>
      <c r="D239" s="216" t="s">
        <v>1014</v>
      </c>
      <c r="E239" s="239" t="s">
        <v>301</v>
      </c>
      <c r="F239" s="227"/>
      <c r="G239" s="193" t="s">
        <v>1015</v>
      </c>
    </row>
    <row r="240" customFormat="false" ht="17" hidden="false" customHeight="false" outlineLevel="0" collapsed="false">
      <c r="A240" s="20"/>
      <c r="B240" s="226"/>
      <c r="C240" s="129"/>
      <c r="D240" s="216"/>
      <c r="E240" s="20" t="s">
        <v>333</v>
      </c>
      <c r="F240" s="227" t="n">
        <v>1</v>
      </c>
      <c r="G240" s="193" t="s">
        <v>842</v>
      </c>
    </row>
    <row r="241" customFormat="false" ht="17" hidden="false" customHeight="false" outlineLevel="0" collapsed="false">
      <c r="A241" s="20"/>
      <c r="B241" s="226"/>
      <c r="C241" s="129"/>
      <c r="D241" s="216"/>
      <c r="E241" s="20"/>
      <c r="F241" s="227"/>
      <c r="G241" s="193"/>
    </row>
    <row r="242" customFormat="false" ht="59.7" hidden="false" customHeight="true" outlineLevel="0" collapsed="false">
      <c r="A242" s="20" t="s">
        <v>1016</v>
      </c>
      <c r="B242" s="226"/>
      <c r="C242" s="129" t="s">
        <v>30</v>
      </c>
      <c r="D242" s="143" t="s">
        <v>1017</v>
      </c>
      <c r="E242" s="143"/>
      <c r="F242" s="143"/>
      <c r="G242" s="143"/>
    </row>
    <row r="243" customFormat="false" ht="17" hidden="false" customHeight="true" outlineLevel="0" collapsed="false">
      <c r="A243" s="20"/>
      <c r="B243" s="226"/>
      <c r="C243" s="129"/>
      <c r="D243" s="216" t="s">
        <v>1018</v>
      </c>
      <c r="E243" s="239" t="s">
        <v>301</v>
      </c>
      <c r="F243" s="227" t="n">
        <v>0</v>
      </c>
      <c r="G243" s="192" t="s">
        <v>1019</v>
      </c>
    </row>
    <row r="244" customFormat="false" ht="17" hidden="false" customHeight="false" outlineLevel="0" collapsed="false">
      <c r="A244" s="20"/>
      <c r="B244" s="20"/>
      <c r="C244" s="129"/>
      <c r="D244" s="216"/>
      <c r="E244" s="20" t="s">
        <v>333</v>
      </c>
      <c r="F244" s="227" t="s">
        <v>433</v>
      </c>
      <c r="G244" s="192" t="s">
        <v>974</v>
      </c>
    </row>
    <row r="245" customFormat="false" ht="28.4" hidden="false" customHeight="true" outlineLevel="0" collapsed="false">
      <c r="A245" s="20"/>
      <c r="B245" s="20"/>
      <c r="C245" s="129"/>
      <c r="D245" s="216" t="s">
        <v>1020</v>
      </c>
      <c r="E245" s="239" t="s">
        <v>301</v>
      </c>
      <c r="F245" s="227" t="n">
        <v>0</v>
      </c>
      <c r="G245" s="192" t="s">
        <v>1021</v>
      </c>
    </row>
    <row r="246" customFormat="false" ht="28.4" hidden="false" customHeight="true" outlineLevel="0" collapsed="false">
      <c r="A246" s="20"/>
      <c r="B246" s="20"/>
      <c r="C246" s="129"/>
      <c r="D246" s="216"/>
      <c r="E246" s="20" t="s">
        <v>333</v>
      </c>
      <c r="F246" s="227" t="s">
        <v>433</v>
      </c>
      <c r="G246" s="192" t="s">
        <v>931</v>
      </c>
    </row>
    <row r="247" customFormat="false" ht="31.25" hidden="false" customHeight="true" outlineLevel="0" collapsed="false">
      <c r="A247" s="20"/>
      <c r="B247" s="20"/>
      <c r="C247" s="129"/>
      <c r="D247" s="216" t="s">
        <v>1022</v>
      </c>
      <c r="E247" s="239" t="s">
        <v>301</v>
      </c>
      <c r="F247" s="227" t="s">
        <v>978</v>
      </c>
      <c r="G247" s="192" t="s">
        <v>1023</v>
      </c>
    </row>
    <row r="248" customFormat="false" ht="17" hidden="false" customHeight="false" outlineLevel="0" collapsed="false">
      <c r="A248" s="20"/>
      <c r="B248" s="20"/>
      <c r="C248" s="129"/>
      <c r="D248" s="216"/>
      <c r="E248" s="20" t="s">
        <v>333</v>
      </c>
      <c r="F248" s="227" t="s">
        <v>433</v>
      </c>
      <c r="G248" s="192" t="s">
        <v>828</v>
      </c>
    </row>
    <row r="249" customFormat="false" ht="31.25" hidden="false" customHeight="true" outlineLevel="0" collapsed="false">
      <c r="A249" s="20"/>
      <c r="B249" s="20"/>
      <c r="C249" s="129"/>
      <c r="D249" s="216" t="s">
        <v>1024</v>
      </c>
      <c r="E249" s="239" t="s">
        <v>301</v>
      </c>
      <c r="F249" s="180" t="s">
        <v>981</v>
      </c>
      <c r="G249" s="192" t="s">
        <v>1025</v>
      </c>
    </row>
    <row r="250" customFormat="false" ht="17" hidden="false" customHeight="false" outlineLevel="0" collapsed="false">
      <c r="A250" s="20"/>
      <c r="B250" s="20"/>
      <c r="C250" s="129"/>
      <c r="D250" s="216"/>
      <c r="E250" s="20" t="s">
        <v>333</v>
      </c>
      <c r="F250" s="227" t="s">
        <v>433</v>
      </c>
      <c r="G250" s="192" t="s">
        <v>955</v>
      </c>
    </row>
    <row r="251" customFormat="false" ht="31.25" hidden="false" customHeight="true" outlineLevel="0" collapsed="false">
      <c r="A251" s="20"/>
      <c r="B251" s="20"/>
      <c r="C251" s="129"/>
      <c r="D251" s="216" t="s">
        <v>1026</v>
      </c>
      <c r="E251" s="239" t="s">
        <v>301</v>
      </c>
      <c r="F251" s="180" t="s">
        <v>984</v>
      </c>
      <c r="G251" s="192" t="s">
        <v>1027</v>
      </c>
    </row>
    <row r="252" customFormat="false" ht="17" hidden="false" customHeight="false" outlineLevel="0" collapsed="false">
      <c r="A252" s="20"/>
      <c r="B252" s="20"/>
      <c r="C252" s="129"/>
      <c r="D252" s="216"/>
      <c r="E252" s="20" t="s">
        <v>333</v>
      </c>
      <c r="F252" s="227" t="s">
        <v>433</v>
      </c>
      <c r="G252" s="192" t="s">
        <v>917</v>
      </c>
    </row>
    <row r="253" customFormat="false" ht="31.25" hidden="false" customHeight="true" outlineLevel="0" collapsed="false">
      <c r="A253" s="20"/>
      <c r="B253" s="20"/>
      <c r="C253" s="129"/>
      <c r="D253" s="216" t="s">
        <v>1028</v>
      </c>
      <c r="E253" s="239" t="s">
        <v>301</v>
      </c>
      <c r="F253" s="180" t="s">
        <v>987</v>
      </c>
      <c r="G253" s="192" t="s">
        <v>1029</v>
      </c>
    </row>
    <row r="254" customFormat="false" ht="17" hidden="false" customHeight="false" outlineLevel="0" collapsed="false">
      <c r="A254" s="20"/>
      <c r="B254" s="20"/>
      <c r="C254" s="129"/>
      <c r="D254" s="216"/>
      <c r="E254" s="20" t="s">
        <v>333</v>
      </c>
      <c r="F254" s="227" t="s">
        <v>433</v>
      </c>
      <c r="G254" s="192" t="s">
        <v>859</v>
      </c>
    </row>
    <row r="255" customFormat="false" ht="31.25" hidden="false" customHeight="true" outlineLevel="0" collapsed="false">
      <c r="A255" s="20"/>
      <c r="B255" s="20"/>
      <c r="C255" s="129"/>
      <c r="D255" s="216" t="s">
        <v>1030</v>
      </c>
      <c r="E255" s="239" t="s">
        <v>301</v>
      </c>
      <c r="F255" s="180" t="s">
        <v>990</v>
      </c>
      <c r="G255" s="192" t="s">
        <v>1031</v>
      </c>
    </row>
    <row r="256" customFormat="false" ht="17" hidden="false" customHeight="false" outlineLevel="0" collapsed="false">
      <c r="A256" s="20"/>
      <c r="B256" s="20"/>
      <c r="C256" s="129"/>
      <c r="D256" s="216"/>
      <c r="E256" s="20" t="s">
        <v>333</v>
      </c>
      <c r="F256" s="227" t="s">
        <v>433</v>
      </c>
      <c r="G256" s="192" t="s">
        <v>945</v>
      </c>
    </row>
    <row r="257" customFormat="false" ht="31.25" hidden="false" customHeight="true" outlineLevel="0" collapsed="false">
      <c r="A257" s="20"/>
      <c r="B257" s="20"/>
      <c r="C257" s="129"/>
      <c r="D257" s="216" t="s">
        <v>1032</v>
      </c>
      <c r="E257" s="239" t="s">
        <v>301</v>
      </c>
      <c r="F257" s="180" t="s">
        <v>993</v>
      </c>
      <c r="G257" s="192" t="s">
        <v>1033</v>
      </c>
    </row>
    <row r="258" customFormat="false" ht="17" hidden="false" customHeight="false" outlineLevel="0" collapsed="false">
      <c r="A258" s="20"/>
      <c r="B258" s="20"/>
      <c r="C258" s="129"/>
      <c r="D258" s="216"/>
      <c r="E258" s="20" t="s">
        <v>333</v>
      </c>
      <c r="F258" s="227" t="s">
        <v>433</v>
      </c>
      <c r="G258" s="192" t="s">
        <v>926</v>
      </c>
    </row>
    <row r="259" customFormat="false" ht="31.25" hidden="false" customHeight="true" outlineLevel="0" collapsed="false">
      <c r="A259" s="20"/>
      <c r="B259" s="20"/>
      <c r="C259" s="129"/>
      <c r="D259" s="216" t="s">
        <v>1034</v>
      </c>
      <c r="E259" s="239" t="s">
        <v>301</v>
      </c>
      <c r="F259" s="180" t="s">
        <v>996</v>
      </c>
      <c r="G259" s="192" t="s">
        <v>1035</v>
      </c>
    </row>
    <row r="260" customFormat="false" ht="17" hidden="false" customHeight="false" outlineLevel="0" collapsed="false">
      <c r="A260" s="20"/>
      <c r="B260" s="20"/>
      <c r="C260" s="129"/>
      <c r="D260" s="216"/>
      <c r="E260" s="20" t="s">
        <v>333</v>
      </c>
      <c r="F260" s="227" t="s">
        <v>998</v>
      </c>
      <c r="G260" s="193" t="s">
        <v>999</v>
      </c>
    </row>
    <row r="261" customFormat="false" ht="17" hidden="false" customHeight="true" outlineLevel="0" collapsed="false">
      <c r="A261" s="20"/>
      <c r="B261" s="20"/>
      <c r="C261" s="129"/>
      <c r="D261" s="216" t="s">
        <v>1036</v>
      </c>
      <c r="E261" s="239" t="s">
        <v>301</v>
      </c>
      <c r="F261" s="227" t="s">
        <v>433</v>
      </c>
      <c r="G261" s="192" t="s">
        <v>1037</v>
      </c>
    </row>
    <row r="262" customFormat="false" ht="17" hidden="false" customHeight="false" outlineLevel="0" collapsed="false">
      <c r="A262" s="20"/>
      <c r="B262" s="20"/>
      <c r="C262" s="129"/>
      <c r="D262" s="216"/>
      <c r="E262" s="20" t="s">
        <v>333</v>
      </c>
      <c r="F262" s="227" t="s">
        <v>433</v>
      </c>
      <c r="G262" s="192" t="s">
        <v>1002</v>
      </c>
    </row>
    <row r="263" customFormat="false" ht="31.25" hidden="false" customHeight="true" outlineLevel="0" collapsed="false">
      <c r="A263" s="20"/>
      <c r="B263" s="20"/>
      <c r="C263" s="129"/>
      <c r="D263" s="216" t="s">
        <v>1038</v>
      </c>
      <c r="E263" s="239" t="s">
        <v>301</v>
      </c>
      <c r="F263" s="180" t="s">
        <v>1004</v>
      </c>
      <c r="G263" s="193" t="s">
        <v>1039</v>
      </c>
    </row>
    <row r="264" customFormat="false" ht="17" hidden="false" customHeight="false" outlineLevel="0" collapsed="false">
      <c r="A264" s="20"/>
      <c r="B264" s="20"/>
      <c r="C264" s="129"/>
      <c r="D264" s="216"/>
      <c r="E264" s="20" t="s">
        <v>333</v>
      </c>
      <c r="F264" s="227" t="s">
        <v>1006</v>
      </c>
      <c r="G264" s="193" t="s">
        <v>1007</v>
      </c>
    </row>
    <row r="265" customFormat="false" ht="31.25" hidden="false" customHeight="true" outlineLevel="0" collapsed="false">
      <c r="A265" s="20"/>
      <c r="B265" s="20"/>
      <c r="C265" s="129"/>
      <c r="D265" s="216" t="s">
        <v>1040</v>
      </c>
      <c r="E265" s="239" t="s">
        <v>301</v>
      </c>
      <c r="F265" s="180" t="s">
        <v>1041</v>
      </c>
      <c r="G265" s="193" t="s">
        <v>1042</v>
      </c>
    </row>
    <row r="266" customFormat="false" ht="17" hidden="false" customHeight="false" outlineLevel="0" collapsed="false">
      <c r="A266" s="20"/>
      <c r="B266" s="20"/>
      <c r="C266" s="129"/>
      <c r="D266" s="216"/>
      <c r="E266" s="20" t="s">
        <v>333</v>
      </c>
      <c r="F266" s="227" t="s">
        <v>433</v>
      </c>
      <c r="G266" s="192" t="s">
        <v>1010</v>
      </c>
    </row>
    <row r="267" customFormat="false" ht="31.25" hidden="false" customHeight="true" outlineLevel="0" collapsed="false">
      <c r="A267" s="20"/>
      <c r="B267" s="20"/>
      <c r="C267" s="129"/>
      <c r="D267" s="216" t="s">
        <v>1043</v>
      </c>
      <c r="E267" s="239" t="s">
        <v>301</v>
      </c>
      <c r="F267" s="180" t="s">
        <v>1044</v>
      </c>
      <c r="G267" s="193" t="s">
        <v>1045</v>
      </c>
    </row>
    <row r="268" customFormat="false" ht="17" hidden="false" customHeight="false" outlineLevel="0" collapsed="false">
      <c r="A268" s="20"/>
      <c r="B268" s="20"/>
      <c r="C268" s="129"/>
      <c r="D268" s="216"/>
      <c r="E268" s="20" t="s">
        <v>333</v>
      </c>
      <c r="F268" s="180" t="s">
        <v>1046</v>
      </c>
      <c r="G268" s="193" t="s">
        <v>1013</v>
      </c>
    </row>
    <row r="269" customFormat="false" ht="17" hidden="false" customHeight="true" outlineLevel="0" collapsed="false">
      <c r="A269" s="20"/>
      <c r="B269" s="20"/>
      <c r="C269" s="129"/>
      <c r="D269" s="216" t="s">
        <v>1047</v>
      </c>
      <c r="E269" s="239" t="s">
        <v>301</v>
      </c>
      <c r="F269" s="227"/>
      <c r="G269" s="193" t="s">
        <v>1048</v>
      </c>
    </row>
    <row r="270" customFormat="false" ht="17.05" hidden="false" customHeight="false" outlineLevel="0" collapsed="false">
      <c r="A270" s="20"/>
      <c r="B270" s="20"/>
      <c r="C270" s="129"/>
      <c r="D270" s="216"/>
      <c r="E270" s="20" t="s">
        <v>333</v>
      </c>
      <c r="F270" s="227" t="n">
        <v>1</v>
      </c>
      <c r="G270" s="193" t="s">
        <v>842</v>
      </c>
    </row>
    <row r="271" customFormat="false" ht="17" hidden="false" customHeight="false" outlineLevel="0" collapsed="false">
      <c r="A271" s="20"/>
      <c r="B271" s="20"/>
      <c r="C271" s="129"/>
      <c r="D271" s="216"/>
      <c r="E271" s="20"/>
      <c r="F271" s="227"/>
      <c r="G271" s="193"/>
    </row>
    <row r="272" customFormat="false" ht="31.25" hidden="false" customHeight="true" outlineLevel="0" collapsed="false">
      <c r="A272" s="20" t="s">
        <v>1049</v>
      </c>
      <c r="B272" s="226" t="s">
        <v>1050</v>
      </c>
      <c r="C272" s="226" t="s">
        <v>245</v>
      </c>
      <c r="D272" s="216" t="s">
        <v>1051</v>
      </c>
      <c r="E272" s="216"/>
      <c r="F272" s="216"/>
      <c r="G272" s="216"/>
    </row>
    <row r="273" customFormat="false" ht="17" hidden="false" customHeight="true" outlineLevel="0" collapsed="false">
      <c r="A273" s="20"/>
      <c r="B273" s="226"/>
      <c r="C273" s="226"/>
      <c r="D273" s="229" t="s">
        <v>1052</v>
      </c>
      <c r="E273" s="239" t="s">
        <v>301</v>
      </c>
      <c r="F273" s="227" t="n">
        <v>0</v>
      </c>
      <c r="G273" s="192"/>
    </row>
    <row r="274" customFormat="false" ht="29.85" hidden="false" customHeight="false" outlineLevel="0" collapsed="false">
      <c r="A274" s="20"/>
      <c r="B274" s="226"/>
      <c r="C274" s="226"/>
      <c r="D274" s="229"/>
      <c r="E274" s="20" t="s">
        <v>333</v>
      </c>
      <c r="F274" s="227"/>
      <c r="G274" s="192" t="s">
        <v>1053</v>
      </c>
    </row>
    <row r="275" customFormat="false" ht="17" hidden="false" customHeight="false" outlineLevel="0" collapsed="false">
      <c r="A275" s="20"/>
      <c r="B275" s="226"/>
      <c r="C275" s="226"/>
      <c r="D275" s="193" t="s">
        <v>1054</v>
      </c>
      <c r="E275" s="20"/>
      <c r="F275" s="227"/>
      <c r="G275" s="192" t="s">
        <v>1055</v>
      </c>
    </row>
    <row r="276" customFormat="false" ht="17" hidden="false" customHeight="true" outlineLevel="0" collapsed="false">
      <c r="A276" s="20"/>
      <c r="B276" s="226"/>
      <c r="C276" s="226"/>
      <c r="D276" s="216" t="s">
        <v>1056</v>
      </c>
      <c r="E276" s="239" t="s">
        <v>301</v>
      </c>
      <c r="F276" s="227"/>
      <c r="G276" s="193" t="s">
        <v>1057</v>
      </c>
    </row>
    <row r="277" customFormat="false" ht="17" hidden="false" customHeight="false" outlineLevel="0" collapsed="false">
      <c r="A277" s="20"/>
      <c r="B277" s="226"/>
      <c r="C277" s="226"/>
      <c r="D277" s="216"/>
      <c r="E277" s="20" t="s">
        <v>333</v>
      </c>
      <c r="F277" s="227" t="n">
        <v>1</v>
      </c>
      <c r="G277" s="193" t="s">
        <v>842</v>
      </c>
    </row>
    <row r="278" customFormat="false" ht="17" hidden="false" customHeight="false" outlineLevel="0" collapsed="false">
      <c r="A278" s="20"/>
      <c r="B278" s="226"/>
      <c r="C278" s="226"/>
      <c r="D278" s="193"/>
      <c r="E278" s="239"/>
      <c r="F278" s="227"/>
      <c r="G278" s="192"/>
    </row>
    <row r="279" customFormat="false" ht="17" hidden="false" customHeight="true" outlineLevel="0" collapsed="false">
      <c r="A279" s="20" t="s">
        <v>1058</v>
      </c>
      <c r="B279" s="226"/>
      <c r="C279" s="226" t="s">
        <v>246</v>
      </c>
      <c r="D279" s="216" t="s">
        <v>1059</v>
      </c>
      <c r="E279" s="216"/>
      <c r="F279" s="216"/>
      <c r="G279" s="216"/>
    </row>
    <row r="280" customFormat="false" ht="17" hidden="false" customHeight="true" outlineLevel="0" collapsed="false">
      <c r="A280" s="20"/>
      <c r="B280" s="226"/>
      <c r="C280" s="226"/>
      <c r="D280" s="229" t="s">
        <v>1060</v>
      </c>
      <c r="E280" s="239" t="s">
        <v>301</v>
      </c>
      <c r="F280" s="227" t="n">
        <v>0</v>
      </c>
      <c r="G280" s="192"/>
    </row>
    <row r="281" customFormat="false" ht="29.85" hidden="false" customHeight="false" outlineLevel="0" collapsed="false">
      <c r="A281" s="20"/>
      <c r="B281" s="226"/>
      <c r="C281" s="226"/>
      <c r="D281" s="229"/>
      <c r="E281" s="20" t="s">
        <v>333</v>
      </c>
      <c r="F281" s="227"/>
      <c r="G281" s="192" t="s">
        <v>1061</v>
      </c>
    </row>
    <row r="282" customFormat="false" ht="17" hidden="false" customHeight="false" outlineLevel="0" collapsed="false">
      <c r="A282" s="20"/>
      <c r="B282" s="226"/>
      <c r="C282" s="226"/>
      <c r="D282" s="193" t="s">
        <v>1062</v>
      </c>
      <c r="E282" s="239"/>
      <c r="F282" s="227"/>
      <c r="G282" s="192" t="s">
        <v>1063</v>
      </c>
    </row>
    <row r="283" customFormat="false" ht="17" hidden="false" customHeight="true" outlineLevel="0" collapsed="false">
      <c r="A283" s="20"/>
      <c r="B283" s="226"/>
      <c r="C283" s="226"/>
      <c r="D283" s="216" t="s">
        <v>1064</v>
      </c>
      <c r="E283" s="239" t="s">
        <v>301</v>
      </c>
      <c r="F283" s="227"/>
      <c r="G283" s="193" t="s">
        <v>1065</v>
      </c>
    </row>
    <row r="284" customFormat="false" ht="17" hidden="false" customHeight="false" outlineLevel="0" collapsed="false">
      <c r="A284" s="20"/>
      <c r="B284" s="226"/>
      <c r="C284" s="226"/>
      <c r="D284" s="216"/>
      <c r="E284" s="20" t="s">
        <v>333</v>
      </c>
      <c r="F284" s="227" t="n">
        <v>1</v>
      </c>
      <c r="G284" s="193" t="s">
        <v>842</v>
      </c>
    </row>
    <row r="285" customFormat="false" ht="17" hidden="false" customHeight="false" outlineLevel="0" collapsed="false">
      <c r="A285" s="20"/>
      <c r="B285" s="226"/>
      <c r="C285" s="226"/>
      <c r="D285" s="193"/>
      <c r="E285" s="239"/>
      <c r="F285" s="227"/>
      <c r="G285" s="192"/>
    </row>
    <row r="286" customFormat="false" ht="29.85" hidden="false" customHeight="true" outlineLevel="0" collapsed="false">
      <c r="A286" s="20" t="s">
        <v>1066</v>
      </c>
      <c r="B286" s="226"/>
      <c r="C286" s="226" t="s">
        <v>247</v>
      </c>
      <c r="D286" s="143" t="s">
        <v>1067</v>
      </c>
      <c r="E286" s="143"/>
      <c r="F286" s="143"/>
      <c r="G286" s="143"/>
    </row>
    <row r="287" customFormat="false" ht="17" hidden="false" customHeight="true" outlineLevel="0" collapsed="false">
      <c r="A287" s="20"/>
      <c r="B287" s="226"/>
      <c r="C287" s="226"/>
      <c r="D287" s="216" t="s">
        <v>1068</v>
      </c>
      <c r="E287" s="239" t="s">
        <v>301</v>
      </c>
      <c r="F287" s="227" t="n">
        <v>0</v>
      </c>
      <c r="G287" s="192"/>
    </row>
    <row r="288" customFormat="false" ht="17" hidden="false" customHeight="false" outlineLevel="0" collapsed="false">
      <c r="A288" s="20"/>
      <c r="B288" s="226"/>
      <c r="C288" s="226"/>
      <c r="D288" s="216"/>
      <c r="E288" s="20" t="s">
        <v>333</v>
      </c>
      <c r="F288" s="227" t="s">
        <v>433</v>
      </c>
      <c r="G288" s="193" t="s">
        <v>1069</v>
      </c>
    </row>
    <row r="289" customFormat="false" ht="17" hidden="false" customHeight="false" outlineLevel="0" collapsed="false">
      <c r="A289" s="20"/>
      <c r="B289" s="226"/>
      <c r="C289" s="226"/>
      <c r="D289" s="193" t="s">
        <v>1054</v>
      </c>
      <c r="E289" s="239"/>
      <c r="F289" s="227"/>
      <c r="G289" s="192" t="s">
        <v>1055</v>
      </c>
    </row>
    <row r="290" customFormat="false" ht="29.85" hidden="false" customHeight="true" outlineLevel="0" collapsed="false">
      <c r="A290" s="20"/>
      <c r="B290" s="226"/>
      <c r="C290" s="226"/>
      <c r="D290" s="216" t="s">
        <v>1070</v>
      </c>
      <c r="E290" s="239" t="s">
        <v>301</v>
      </c>
      <c r="F290" s="227" t="s">
        <v>1071</v>
      </c>
      <c r="G290" s="192" t="s">
        <v>1072</v>
      </c>
    </row>
    <row r="291" customFormat="false" ht="17" hidden="false" customHeight="false" outlineLevel="0" collapsed="false">
      <c r="A291" s="20"/>
      <c r="B291" s="226"/>
      <c r="C291" s="226"/>
      <c r="D291" s="216"/>
      <c r="E291" s="20" t="s">
        <v>333</v>
      </c>
      <c r="F291" s="227" t="s">
        <v>433</v>
      </c>
      <c r="G291" s="193" t="s">
        <v>828</v>
      </c>
    </row>
    <row r="292" customFormat="false" ht="29.85" hidden="false" customHeight="true" outlineLevel="0" collapsed="false">
      <c r="A292" s="20"/>
      <c r="B292" s="226"/>
      <c r="C292" s="226"/>
      <c r="D292" s="216" t="s">
        <v>1073</v>
      </c>
      <c r="E292" s="239" t="s">
        <v>301</v>
      </c>
      <c r="F292" s="227" t="s">
        <v>1074</v>
      </c>
      <c r="G292" s="192" t="s">
        <v>1075</v>
      </c>
    </row>
    <row r="293" customFormat="false" ht="17" hidden="false" customHeight="false" outlineLevel="0" collapsed="false">
      <c r="A293" s="20"/>
      <c r="B293" s="226"/>
      <c r="C293" s="226"/>
      <c r="D293" s="216"/>
      <c r="E293" s="20" t="s">
        <v>333</v>
      </c>
      <c r="F293" s="227" t="s">
        <v>433</v>
      </c>
      <c r="G293" s="193" t="s">
        <v>955</v>
      </c>
    </row>
    <row r="294" customFormat="false" ht="17" hidden="false" customHeight="false" outlineLevel="0" collapsed="false">
      <c r="A294" s="20"/>
      <c r="B294" s="226"/>
      <c r="C294" s="226"/>
      <c r="D294" s="193" t="s">
        <v>1076</v>
      </c>
      <c r="E294" s="239"/>
      <c r="F294" s="227"/>
      <c r="G294" s="192" t="s">
        <v>1077</v>
      </c>
    </row>
    <row r="295" customFormat="false" ht="29.85" hidden="false" customHeight="true" outlineLevel="0" collapsed="false">
      <c r="A295" s="20"/>
      <c r="B295" s="226"/>
      <c r="C295" s="226"/>
      <c r="D295" s="216" t="s">
        <v>1078</v>
      </c>
      <c r="E295" s="239" t="s">
        <v>301</v>
      </c>
      <c r="F295" s="227" t="s">
        <v>1079</v>
      </c>
      <c r="G295" s="192" t="s">
        <v>1080</v>
      </c>
    </row>
    <row r="296" customFormat="false" ht="17" hidden="false" customHeight="false" outlineLevel="0" collapsed="false">
      <c r="A296" s="20"/>
      <c r="B296" s="226"/>
      <c r="C296" s="226"/>
      <c r="D296" s="216"/>
      <c r="E296" s="20" t="s">
        <v>333</v>
      </c>
      <c r="F296" s="227" t="s">
        <v>1081</v>
      </c>
      <c r="G296" s="193" t="s">
        <v>1082</v>
      </c>
    </row>
    <row r="297" customFormat="false" ht="17" hidden="false" customHeight="true" outlineLevel="0" collapsed="false">
      <c r="A297" s="20"/>
      <c r="B297" s="226"/>
      <c r="C297" s="226"/>
      <c r="D297" s="216" t="s">
        <v>1083</v>
      </c>
      <c r="E297" s="239" t="s">
        <v>301</v>
      </c>
      <c r="F297" s="227"/>
      <c r="G297" s="193" t="s">
        <v>1057</v>
      </c>
    </row>
    <row r="298" customFormat="false" ht="17.05" hidden="false" customHeight="false" outlineLevel="0" collapsed="false">
      <c r="A298" s="20"/>
      <c r="B298" s="226"/>
      <c r="C298" s="226"/>
      <c r="D298" s="216"/>
      <c r="E298" s="20" t="s">
        <v>333</v>
      </c>
      <c r="F298" s="227" t="n">
        <v>1</v>
      </c>
      <c r="G298" s="193" t="s">
        <v>842</v>
      </c>
    </row>
    <row r="299" customFormat="false" ht="17" hidden="false" customHeight="false" outlineLevel="0" collapsed="false">
      <c r="A299" s="20"/>
      <c r="B299" s="226"/>
      <c r="C299" s="226"/>
      <c r="D299" s="216"/>
      <c r="E299" s="20"/>
      <c r="F299" s="227"/>
      <c r="G299" s="193"/>
    </row>
    <row r="300" customFormat="false" ht="29.85" hidden="false" customHeight="true" outlineLevel="0" collapsed="false">
      <c r="A300" s="20" t="s">
        <v>1084</v>
      </c>
      <c r="B300" s="226"/>
      <c r="C300" s="226" t="s">
        <v>248</v>
      </c>
      <c r="D300" s="143" t="s">
        <v>1085</v>
      </c>
      <c r="E300" s="143"/>
      <c r="F300" s="143"/>
      <c r="G300" s="143"/>
    </row>
    <row r="301" customFormat="false" ht="17" hidden="false" customHeight="true" outlineLevel="0" collapsed="false">
      <c r="A301" s="20"/>
      <c r="B301" s="226"/>
      <c r="C301" s="226"/>
      <c r="D301" s="216" t="s">
        <v>1068</v>
      </c>
      <c r="E301" s="239" t="s">
        <v>301</v>
      </c>
      <c r="F301" s="227" t="n">
        <v>0</v>
      </c>
      <c r="G301" s="192"/>
    </row>
    <row r="302" customFormat="false" ht="17.05" hidden="false" customHeight="false" outlineLevel="0" collapsed="false">
      <c r="A302" s="20"/>
      <c r="B302" s="226"/>
      <c r="C302" s="226"/>
      <c r="D302" s="216"/>
      <c r="E302" s="20" t="s">
        <v>333</v>
      </c>
      <c r="F302" s="227" t="s">
        <v>433</v>
      </c>
      <c r="G302" s="193" t="s">
        <v>1069</v>
      </c>
    </row>
    <row r="303" customFormat="false" ht="17" hidden="false" customHeight="false" outlineLevel="0" collapsed="false">
      <c r="A303" s="20"/>
      <c r="B303" s="226"/>
      <c r="C303" s="226"/>
      <c r="D303" s="193" t="s">
        <v>1062</v>
      </c>
      <c r="E303" s="239"/>
      <c r="F303" s="227"/>
      <c r="G303" s="192" t="s">
        <v>1063</v>
      </c>
    </row>
    <row r="304" customFormat="false" ht="29.85" hidden="false" customHeight="true" outlineLevel="0" collapsed="false">
      <c r="A304" s="20"/>
      <c r="B304" s="226"/>
      <c r="C304" s="226"/>
      <c r="D304" s="216" t="s">
        <v>1086</v>
      </c>
      <c r="E304" s="239" t="s">
        <v>301</v>
      </c>
      <c r="F304" s="227" t="s">
        <v>1071</v>
      </c>
      <c r="G304" s="192" t="s">
        <v>1087</v>
      </c>
    </row>
    <row r="305" customFormat="false" ht="17" hidden="false" customHeight="false" outlineLevel="0" collapsed="false">
      <c r="A305" s="20"/>
      <c r="B305" s="226"/>
      <c r="C305" s="226"/>
      <c r="D305" s="216"/>
      <c r="E305" s="20" t="s">
        <v>333</v>
      </c>
      <c r="F305" s="227" t="s">
        <v>433</v>
      </c>
      <c r="G305" s="193" t="s">
        <v>828</v>
      </c>
    </row>
    <row r="306" customFormat="false" ht="29.85" hidden="false" customHeight="true" outlineLevel="0" collapsed="false">
      <c r="A306" s="20"/>
      <c r="B306" s="226"/>
      <c r="C306" s="226"/>
      <c r="D306" s="216" t="s">
        <v>1088</v>
      </c>
      <c r="E306" s="239" t="s">
        <v>301</v>
      </c>
      <c r="F306" s="227" t="s">
        <v>1074</v>
      </c>
      <c r="G306" s="192" t="s">
        <v>1089</v>
      </c>
    </row>
    <row r="307" customFormat="false" ht="17" hidden="false" customHeight="false" outlineLevel="0" collapsed="false">
      <c r="A307" s="20"/>
      <c r="B307" s="226"/>
      <c r="C307" s="226"/>
      <c r="D307" s="216"/>
      <c r="E307" s="20" t="s">
        <v>333</v>
      </c>
      <c r="F307" s="227" t="s">
        <v>433</v>
      </c>
      <c r="G307" s="193" t="s">
        <v>955</v>
      </c>
    </row>
    <row r="308" customFormat="false" ht="17" hidden="false" customHeight="false" outlineLevel="0" collapsed="false">
      <c r="A308" s="20"/>
      <c r="B308" s="226"/>
      <c r="C308" s="226"/>
      <c r="D308" s="193" t="s">
        <v>1076</v>
      </c>
      <c r="E308" s="239"/>
      <c r="F308" s="227"/>
      <c r="G308" s="192" t="s">
        <v>1077</v>
      </c>
    </row>
    <row r="309" customFormat="false" ht="31.25" hidden="false" customHeight="true" outlineLevel="0" collapsed="false">
      <c r="A309" s="20"/>
      <c r="B309" s="226"/>
      <c r="C309" s="226"/>
      <c r="D309" s="216" t="s">
        <v>1090</v>
      </c>
      <c r="E309" s="239" t="s">
        <v>301</v>
      </c>
      <c r="F309" s="227" t="s">
        <v>1079</v>
      </c>
      <c r="G309" s="192" t="s">
        <v>1091</v>
      </c>
    </row>
    <row r="310" customFormat="false" ht="17.05" hidden="false" customHeight="false" outlineLevel="0" collapsed="false">
      <c r="A310" s="20"/>
      <c r="B310" s="226"/>
      <c r="C310" s="226"/>
      <c r="D310" s="216"/>
      <c r="E310" s="20" t="s">
        <v>333</v>
      </c>
      <c r="F310" s="227" t="s">
        <v>1081</v>
      </c>
      <c r="G310" s="193" t="s">
        <v>1082</v>
      </c>
    </row>
    <row r="311" customFormat="false" ht="17.05" hidden="false" customHeight="true" outlineLevel="0" collapsed="false">
      <c r="A311" s="20"/>
      <c r="B311" s="226"/>
      <c r="C311" s="226"/>
      <c r="D311" s="216" t="s">
        <v>1092</v>
      </c>
      <c r="E311" s="239" t="s">
        <v>301</v>
      </c>
      <c r="F311" s="227"/>
      <c r="G311" s="193" t="s">
        <v>1065</v>
      </c>
    </row>
    <row r="312" customFormat="false" ht="17.05" hidden="false" customHeight="false" outlineLevel="0" collapsed="false">
      <c r="A312" s="20"/>
      <c r="B312" s="226"/>
      <c r="C312" s="226"/>
      <c r="D312" s="216"/>
      <c r="E312" s="20" t="s">
        <v>333</v>
      </c>
      <c r="F312" s="227" t="n">
        <v>1</v>
      </c>
      <c r="G312" s="193" t="s">
        <v>842</v>
      </c>
    </row>
    <row r="313" customFormat="false" ht="17" hidden="false" customHeight="false" outlineLevel="0" collapsed="false">
      <c r="A313" s="20"/>
      <c r="B313" s="226"/>
      <c r="C313" s="226"/>
      <c r="D313" s="216"/>
      <c r="E313" s="20"/>
      <c r="F313" s="227"/>
      <c r="G313" s="193"/>
    </row>
    <row r="314" customFormat="false" ht="17" hidden="false" customHeight="true" outlineLevel="0" collapsed="false">
      <c r="A314" s="20" t="s">
        <v>1093</v>
      </c>
      <c r="B314" s="226"/>
      <c r="C314" s="129" t="s">
        <v>1094</v>
      </c>
      <c r="D314" s="229" t="s">
        <v>1095</v>
      </c>
      <c r="E314" s="229"/>
      <c r="F314" s="229"/>
      <c r="G314" s="229"/>
    </row>
    <row r="315" customFormat="false" ht="17" hidden="false" customHeight="true" outlineLevel="0" collapsed="false">
      <c r="A315" s="20"/>
      <c r="B315" s="226"/>
      <c r="C315" s="129"/>
      <c r="D315" s="216" t="s">
        <v>1096</v>
      </c>
      <c r="E315" s="239" t="s">
        <v>301</v>
      </c>
      <c r="F315" s="227" t="s">
        <v>1097</v>
      </c>
      <c r="G315" s="192" t="s">
        <v>1098</v>
      </c>
    </row>
    <row r="316" customFormat="false" ht="17" hidden="false" customHeight="false" outlineLevel="0" collapsed="false">
      <c r="A316" s="20"/>
      <c r="B316" s="226"/>
      <c r="C316" s="129"/>
      <c r="D316" s="216"/>
      <c r="E316" s="20" t="s">
        <v>333</v>
      </c>
      <c r="F316" s="227"/>
      <c r="G316" s="193" t="s">
        <v>1099</v>
      </c>
    </row>
    <row r="317" customFormat="false" ht="17" hidden="false" customHeight="false" outlineLevel="0" collapsed="false">
      <c r="A317" s="20"/>
      <c r="B317" s="226"/>
      <c r="C317" s="129"/>
      <c r="D317" s="193" t="s">
        <v>1100</v>
      </c>
      <c r="E317" s="239"/>
      <c r="F317" s="227"/>
      <c r="G317" s="192" t="s">
        <v>1101</v>
      </c>
    </row>
    <row r="318" customFormat="false" ht="17" hidden="false" customHeight="true" outlineLevel="0" collapsed="false">
      <c r="A318" s="20" t="s">
        <v>1102</v>
      </c>
      <c r="B318" s="20" t="s">
        <v>161</v>
      </c>
      <c r="C318" s="20"/>
      <c r="D318" s="143" t="s">
        <v>1103</v>
      </c>
      <c r="E318" s="143"/>
      <c r="F318" s="143"/>
      <c r="G318" s="143"/>
    </row>
    <row r="319" customFormat="false" ht="31.25" hidden="false" customHeight="true" outlineLevel="0" collapsed="false">
      <c r="A319" s="20"/>
      <c r="B319" s="20"/>
      <c r="C319" s="20"/>
      <c r="D319" s="216" t="s">
        <v>1104</v>
      </c>
      <c r="E319" s="239" t="s">
        <v>301</v>
      </c>
      <c r="F319" s="227" t="n">
        <v>0</v>
      </c>
      <c r="G319" s="192" t="s">
        <v>1105</v>
      </c>
    </row>
    <row r="320" customFormat="false" ht="17.05" hidden="false" customHeight="false" outlineLevel="0" collapsed="false">
      <c r="A320" s="20"/>
      <c r="B320" s="20"/>
      <c r="C320" s="20"/>
      <c r="D320" s="216"/>
      <c r="E320" s="20" t="s">
        <v>333</v>
      </c>
      <c r="F320" s="227"/>
      <c r="G320" s="193" t="s">
        <v>1106</v>
      </c>
    </row>
    <row r="323" customFormat="false" ht="17.05" hidden="false" customHeight="true" outlineLevel="0" collapsed="false">
      <c r="A323" s="133" t="s">
        <v>1107</v>
      </c>
      <c r="B323" s="226" t="s">
        <v>252</v>
      </c>
      <c r="C323" s="129" t="s">
        <v>28</v>
      </c>
      <c r="D323" s="143" t="s">
        <v>1108</v>
      </c>
      <c r="E323" s="143"/>
      <c r="F323" s="143"/>
      <c r="G323" s="143"/>
    </row>
    <row r="324" customFormat="false" ht="31.25" hidden="false" customHeight="false" outlineLevel="0" collapsed="false">
      <c r="A324" s="133"/>
      <c r="B324" s="226"/>
      <c r="C324" s="129"/>
      <c r="D324" s="193" t="s">
        <v>1109</v>
      </c>
      <c r="E324" s="239"/>
      <c r="F324" s="227"/>
      <c r="G324" s="192" t="s">
        <v>1110</v>
      </c>
    </row>
    <row r="325" customFormat="false" ht="29.85" hidden="false" customHeight="false" outlineLevel="0" collapsed="false">
      <c r="A325" s="133"/>
      <c r="B325" s="226"/>
      <c r="C325" s="129"/>
      <c r="D325" s="193" t="s">
        <v>1111</v>
      </c>
      <c r="E325" s="239"/>
      <c r="F325" s="227"/>
      <c r="G325" s="238" t="s">
        <v>1112</v>
      </c>
    </row>
    <row r="326" customFormat="false" ht="31.25" hidden="false" customHeight="false" outlineLevel="0" collapsed="false">
      <c r="A326" s="133"/>
      <c r="B326" s="226"/>
      <c r="C326" s="129"/>
      <c r="D326" s="193" t="s">
        <v>1113</v>
      </c>
      <c r="E326" s="239"/>
      <c r="F326" s="227"/>
      <c r="G326" s="238" t="s">
        <v>1114</v>
      </c>
    </row>
    <row r="327" customFormat="false" ht="17" hidden="false" customHeight="false" outlineLevel="0" collapsed="false">
      <c r="A327" s="133"/>
      <c r="B327" s="226"/>
      <c r="C327" s="129"/>
      <c r="D327" s="192"/>
      <c r="E327" s="239"/>
      <c r="F327" s="227"/>
      <c r="G327" s="192"/>
    </row>
    <row r="328" customFormat="false" ht="17.05" hidden="false" customHeight="true" outlineLevel="0" collapsed="false">
      <c r="A328" s="133" t="s">
        <v>1115</v>
      </c>
      <c r="B328" s="226"/>
      <c r="C328" s="129" t="s">
        <v>30</v>
      </c>
      <c r="D328" s="143" t="s">
        <v>1116</v>
      </c>
      <c r="E328" s="143"/>
      <c r="F328" s="143"/>
      <c r="G328" s="143"/>
    </row>
    <row r="329" customFormat="false" ht="31.25" hidden="false" customHeight="false" outlineLevel="0" collapsed="false">
      <c r="A329" s="133"/>
      <c r="B329" s="226"/>
      <c r="C329" s="129"/>
      <c r="D329" s="193" t="s">
        <v>1109</v>
      </c>
      <c r="E329" s="239"/>
      <c r="F329" s="227"/>
      <c r="G329" s="192" t="s">
        <v>1110</v>
      </c>
    </row>
    <row r="330" customFormat="false" ht="31.25" hidden="false" customHeight="false" outlineLevel="0" collapsed="false">
      <c r="A330" s="133"/>
      <c r="B330" s="226"/>
      <c r="C330" s="129"/>
      <c r="D330" s="193" t="s">
        <v>1117</v>
      </c>
      <c r="E330" s="239"/>
      <c r="F330" s="227"/>
      <c r="G330" s="238" t="s">
        <v>1118</v>
      </c>
    </row>
    <row r="331" customFormat="false" ht="31.25" hidden="false" customHeight="false" outlineLevel="0" collapsed="false">
      <c r="A331" s="133"/>
      <c r="B331" s="226"/>
      <c r="C331" s="129"/>
      <c r="D331" s="193" t="s">
        <v>1119</v>
      </c>
      <c r="E331" s="239"/>
      <c r="F331" s="227"/>
      <c r="G331" s="238" t="s">
        <v>1120</v>
      </c>
    </row>
    <row r="332" customFormat="false" ht="17" hidden="false" customHeight="false" outlineLevel="0" collapsed="false">
      <c r="A332" s="133"/>
      <c r="B332" s="226"/>
      <c r="C332" s="129"/>
      <c r="D332" s="192"/>
      <c r="E332" s="239"/>
      <c r="F332" s="227"/>
      <c r="G332" s="192"/>
    </row>
  </sheetData>
  <sheetProtection sheet="true" password="cc3d" objects="true" scenarios="true"/>
  <mergeCells count="213">
    <mergeCell ref="B3:C3"/>
    <mergeCell ref="A4:A6"/>
    <mergeCell ref="B4:B6"/>
    <mergeCell ref="C4:C6"/>
    <mergeCell ref="D4:G4"/>
    <mergeCell ref="A7:A9"/>
    <mergeCell ref="B7:B9"/>
    <mergeCell ref="C7:C9"/>
    <mergeCell ref="D7:G7"/>
    <mergeCell ref="A10:A12"/>
    <mergeCell ref="B10:C12"/>
    <mergeCell ref="D10:G10"/>
    <mergeCell ref="A13:A16"/>
    <mergeCell ref="B13:B16"/>
    <mergeCell ref="C13:C16"/>
    <mergeCell ref="D13:G13"/>
    <mergeCell ref="A17:A20"/>
    <mergeCell ref="B17:B20"/>
    <mergeCell ref="C17:C20"/>
    <mergeCell ref="D17:G17"/>
    <mergeCell ref="A21:A24"/>
    <mergeCell ref="B21:B24"/>
    <mergeCell ref="C21:C24"/>
    <mergeCell ref="D21:G21"/>
    <mergeCell ref="A25:A28"/>
    <mergeCell ref="B25:B28"/>
    <mergeCell ref="C25:C28"/>
    <mergeCell ref="D25:G25"/>
    <mergeCell ref="A29:A62"/>
    <mergeCell ref="B29:C62"/>
    <mergeCell ref="D29:G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A63:A77"/>
    <mergeCell ref="B63:B105"/>
    <mergeCell ref="C63:C77"/>
    <mergeCell ref="D63:G63"/>
    <mergeCell ref="D65:D66"/>
    <mergeCell ref="D68:D69"/>
    <mergeCell ref="D71:D72"/>
    <mergeCell ref="D73:D74"/>
    <mergeCell ref="D75:D76"/>
    <mergeCell ref="A78:A89"/>
    <mergeCell ref="C78:C89"/>
    <mergeCell ref="D78:G78"/>
    <mergeCell ref="D80:D81"/>
    <mergeCell ref="D85:D86"/>
    <mergeCell ref="D87:D88"/>
    <mergeCell ref="A90:A97"/>
    <mergeCell ref="C90:C97"/>
    <mergeCell ref="D90:G90"/>
    <mergeCell ref="D92:D93"/>
    <mergeCell ref="D95:D96"/>
    <mergeCell ref="A98:A105"/>
    <mergeCell ref="C98:C105"/>
    <mergeCell ref="D98:G98"/>
    <mergeCell ref="D100:D101"/>
    <mergeCell ref="D103:D104"/>
    <mergeCell ref="A106:A107"/>
    <mergeCell ref="B106:C107"/>
    <mergeCell ref="A108:A122"/>
    <mergeCell ref="B108:B150"/>
    <mergeCell ref="C108:C122"/>
    <mergeCell ref="D108:G108"/>
    <mergeCell ref="D110:D111"/>
    <mergeCell ref="D113:D114"/>
    <mergeCell ref="D116:D117"/>
    <mergeCell ref="D118:D119"/>
    <mergeCell ref="D120:D121"/>
    <mergeCell ref="A123:A134"/>
    <mergeCell ref="C123:C134"/>
    <mergeCell ref="D123:G123"/>
    <mergeCell ref="D125:D126"/>
    <mergeCell ref="D130:D131"/>
    <mergeCell ref="D132:D133"/>
    <mergeCell ref="A135:A142"/>
    <mergeCell ref="C135:C142"/>
    <mergeCell ref="D135:G135"/>
    <mergeCell ref="D137:D138"/>
    <mergeCell ref="D140:D141"/>
    <mergeCell ref="A143:A150"/>
    <mergeCell ref="C143:C150"/>
    <mergeCell ref="D143:G143"/>
    <mergeCell ref="D145:D146"/>
    <mergeCell ref="D148:D149"/>
    <mergeCell ref="A151:A152"/>
    <mergeCell ref="B151:C152"/>
    <mergeCell ref="A153:A171"/>
    <mergeCell ref="B153:B207"/>
    <mergeCell ref="C153:C171"/>
    <mergeCell ref="D153:G153"/>
    <mergeCell ref="D155:D156"/>
    <mergeCell ref="D158:D159"/>
    <mergeCell ref="D161:D162"/>
    <mergeCell ref="D163:D164"/>
    <mergeCell ref="D165:D166"/>
    <mergeCell ref="D167:D168"/>
    <mergeCell ref="D169:D170"/>
    <mergeCell ref="A172:A187"/>
    <mergeCell ref="C172:C187"/>
    <mergeCell ref="D172:G172"/>
    <mergeCell ref="D174:D175"/>
    <mergeCell ref="D179:D180"/>
    <mergeCell ref="D181:D182"/>
    <mergeCell ref="D183:D184"/>
    <mergeCell ref="D185:D186"/>
    <mergeCell ref="A188:A197"/>
    <mergeCell ref="C188:C197"/>
    <mergeCell ref="D188:G188"/>
    <mergeCell ref="D190:D191"/>
    <mergeCell ref="D193:D194"/>
    <mergeCell ref="D195:D196"/>
    <mergeCell ref="A198:A207"/>
    <mergeCell ref="C198:C207"/>
    <mergeCell ref="D198:G198"/>
    <mergeCell ref="D200:D201"/>
    <mergeCell ref="D203:D204"/>
    <mergeCell ref="D205:D206"/>
    <mergeCell ref="A208:A209"/>
    <mergeCell ref="B208:C209"/>
    <mergeCell ref="A210:A211"/>
    <mergeCell ref="B210:C211"/>
    <mergeCell ref="A212:A241"/>
    <mergeCell ref="B212:B271"/>
    <mergeCell ref="C212:C241"/>
    <mergeCell ref="D212:G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39:D240"/>
    <mergeCell ref="A242:A271"/>
    <mergeCell ref="C242:C271"/>
    <mergeCell ref="D242:G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A272:A278"/>
    <mergeCell ref="B272:B317"/>
    <mergeCell ref="C272:C278"/>
    <mergeCell ref="D272:G272"/>
    <mergeCell ref="D273:D274"/>
    <mergeCell ref="D276:D277"/>
    <mergeCell ref="A279:A285"/>
    <mergeCell ref="C279:C285"/>
    <mergeCell ref="D279:G279"/>
    <mergeCell ref="D280:D281"/>
    <mergeCell ref="D283:D284"/>
    <mergeCell ref="A286:A299"/>
    <mergeCell ref="C286:C299"/>
    <mergeCell ref="D286:G286"/>
    <mergeCell ref="D287:D288"/>
    <mergeCell ref="D290:D291"/>
    <mergeCell ref="D292:D293"/>
    <mergeCell ref="D295:D296"/>
    <mergeCell ref="D297:D298"/>
    <mergeCell ref="A300:A313"/>
    <mergeCell ref="C300:C313"/>
    <mergeCell ref="D300:G300"/>
    <mergeCell ref="D301:D302"/>
    <mergeCell ref="D304:D305"/>
    <mergeCell ref="D306:D307"/>
    <mergeCell ref="D309:D310"/>
    <mergeCell ref="D311:D312"/>
    <mergeCell ref="A314:A317"/>
    <mergeCell ref="C314:C317"/>
    <mergeCell ref="D314:G314"/>
    <mergeCell ref="D315:D316"/>
    <mergeCell ref="A318:A320"/>
    <mergeCell ref="B318:C320"/>
    <mergeCell ref="D318:G318"/>
    <mergeCell ref="D319:D320"/>
    <mergeCell ref="A323:A327"/>
    <mergeCell ref="B323:B332"/>
    <mergeCell ref="C323:C327"/>
    <mergeCell ref="D323:G323"/>
    <mergeCell ref="A328:A332"/>
    <mergeCell ref="C328:C332"/>
    <mergeCell ref="D328:G328"/>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Roman,標準"&amp;A</oddHeader>
    <oddFooter>&amp;C&amp;"Times New Roman,標準"ページ &amp;P</oddFooter>
  </headerFooter>
</worksheet>
</file>

<file path=docProps/app.xml><?xml version="1.0" encoding="utf-8"?>
<Properties xmlns="http://schemas.openxmlformats.org/officeDocument/2006/extended-properties" xmlns:vt="http://schemas.openxmlformats.org/officeDocument/2006/docPropsVTypes">
  <Template>calc標準テンプレート</Template>
  <TotalTime>3896</TotalTime>
  <Application>LibreOffice/7.6.5.2$Windows_X86_64 LibreOffice_project/38d5f62f85355c192ef5f1dd47c5c0c0c6d6598b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2014-11-29T10:14:14Z</dcterms:created>
  <dc:creator/>
  <dc:description/>
  <dc:language>ja-JP</dc:language>
  <cp:lastModifiedBy/>
  <cp:lastPrinted>2014-12-23T10:42:55Z</cp:lastPrinted>
  <dcterms:modified xsi:type="dcterms:W3CDTF">2024-04-03T11:03:01Z</dcterms:modified>
  <cp:revision>288</cp:revision>
  <dc:subject/>
  <dc:title>calc標準テンプレート</dc:title>
</cp:coreProperties>
</file>

<file path=docProps/custom.xml><?xml version="1.0" encoding="utf-8"?>
<Properties xmlns="http://schemas.openxmlformats.org/officeDocument/2006/custom-properties" xmlns:vt="http://schemas.openxmlformats.org/officeDocument/2006/docPropsVTypes"/>
</file>