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Default Extension="fntdata" ContentType="application/x-fontdata"/>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_rels/sheet1.xml.rels" ContentType="application/vnd.openxmlformats-package.relationships+xml"/>
  <Override PartName="/xl/worksheets/_rels/sheet4.xml.rels" ContentType="application/vnd.openxmlformats-package.relationships+xml"/>
  <Override PartName="/xl/comments4.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comments1.xml" ContentType="application/vnd.openxmlformats-officedocument.spreadsheetml.comments+xml"/>
  <Override PartName="/xl/_rels/workbook.xml.rels" ContentType="application/vnd.openxmlformats-package.relationship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使い方" sheetId="1" state="visible" r:id="rId3"/>
    <sheet name="退職金（税金）" sheetId="2" state="visible" r:id="rId4"/>
    <sheet name="基本" sheetId="3" state="visible" r:id="rId5"/>
    <sheet name="税金（年金）" sheetId="4" state="visible" r:id="rId6"/>
    <sheet name="健康保険" sheetId="5" state="visible" r:id="rId7"/>
    <sheet name="退職金（式）" sheetId="6" state="visible" r:id="rId8"/>
    <sheet name="基本（式）" sheetId="7" state="visible" r:id="rId9"/>
    <sheet name="税金（式）" sheetId="8" state="visible" r:id="rId10"/>
    <sheet name="健康保険（式）" sheetId="9" state="visible" r:id="rId11"/>
  </sheets>
  <definedNames>
    <definedName function="false" hidden="false" localSheetId="2" name="_xlnm.Print_Titles" vbProcedure="false">基本!$A:$B</definedName>
    <definedName function="false" hidden="false" localSheetId="0" name="Excel_BuiltIn_Print_Area" vbProcedure="false">使い方!$B$1:$AO$42</definedName>
    <definedName function="false" hidden="false" localSheetId="0" name="Excel_BuiltIn_Print_Titles" vbProcedure="false">使い方!$B:$C</definedName>
    <definedName function="false" hidden="false" localSheetId="2" name="Excel_BuiltIn_Print_Area" vbProcedure="false">基本!$A$1:$AO$41</definedName>
    <definedName function="false" hidden="false" localSheetId="2" name="Excel_BuiltIn_Print_Titles" vbProcedure="false">基本!$A$1:$B$65531</definedName>
    <definedName function="false" hidden="false" localSheetId="3" name="Excel_BuiltIn_Print_Area" vbProcedure="false">'税金（年金）'!$A$1:$AN$16</definedName>
    <definedName function="false" hidden="false" localSheetId="3" name="Excel_BuiltIn_Print_Titles" vbProcedure="false">'税金（年金）'!$A$1:$B$65523</definedName>
    <definedName function="false" hidden="false" localSheetId="4" name="Excel_BuiltIn_Print_Area" vbProcedure="false">健康保険!$A$1:$AN$16</definedName>
    <definedName function="false" hidden="false" localSheetId="4" name="Excel_BuiltIn_Print_Titles" vbProcedure="false">健康保険!$A$1:$B$65526</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xdr="http://schemas.openxmlformats.org/drawingml/2006/spreadsheetDrawing">
  <authors>
    <author>Unknown Author</author>
  </authors>
  <commentList>
    <comment ref="D31" authorId="0">
      <text>
        <r>
          <rPr>
            <sz val="10"/>
            <rFont val="Noto Sans JP"/>
            <family val="2"/>
            <charset val="128"/>
          </rPr>
          <t xml:space="preserve">夫の生年月日を入力</t>
        </r>
      </text>
    </comment>
    <comment ref="D32" authorId="0">
      <text>
        <r>
          <rPr>
            <sz val="10"/>
            <rFont val="Noto Sans JP"/>
            <family val="2"/>
            <charset val="128"/>
          </rPr>
          <t xml:space="preserve">妻の生年月日を入力</t>
        </r>
      </text>
    </comment>
    <comment ref="D54" authorId="0">
      <text>
        <r>
          <rPr>
            <sz val="10"/>
            <rFont val="Noto Sans JP"/>
            <family val="2"/>
            <charset val="128"/>
          </rPr>
          <t xml:space="preserve">貯蓄等の金額</t>
        </r>
      </text>
    </comment>
    <comment ref="E29" authorId="0">
      <text>
        <r>
          <rPr>
            <sz val="10"/>
            <rFont val="Noto Sans JP"/>
            <family val="2"/>
            <charset val="128"/>
          </rPr>
          <t xml:space="preserve">スタート西暦　例</t>
        </r>
        <r>
          <rPr>
            <sz val="10"/>
            <rFont val="Arial"/>
            <family val="2"/>
            <charset val="128"/>
          </rPr>
          <t xml:space="preserve">2021/12/31</t>
        </r>
        <r>
          <rPr>
            <sz val="10"/>
            <rFont val="游ゴシック"/>
            <family val="2"/>
            <charset val="128"/>
          </rPr>
          <t xml:space="preserve">と入力</t>
        </r>
      </text>
    </comment>
    <comment ref="E45" authorId="0">
      <text>
        <r>
          <rPr>
            <sz val="10"/>
            <rFont val="Noto Sans JP"/>
            <family val="2"/>
            <charset val="128"/>
          </rPr>
          <t xml:space="preserve">退職まで</t>
        </r>
        <r>
          <rPr>
            <sz val="12"/>
            <rFont val="HG丸ｺﾞｼｯｸM-PRO"/>
            <family val="3"/>
            <charset val="1"/>
          </rPr>
          <t xml:space="preserve">3</t>
        </r>
        <r>
          <rPr>
            <sz val="12"/>
            <rFont val="UD デジタル 教科書体 N-R"/>
            <family val="1"/>
            <charset val="1"/>
          </rPr>
          <t xml:space="preserve">か月分の給与</t>
        </r>
      </text>
    </comment>
    <comment ref="E46" authorId="0">
      <text>
        <r>
          <rPr>
            <sz val="10"/>
            <rFont val="Noto Sans JP"/>
            <family val="2"/>
            <charset val="128"/>
          </rPr>
          <t xml:space="preserve">税引き後の退職金を自動で表示</t>
        </r>
      </text>
    </comment>
    <comment ref="E60" authorId="0">
      <text>
        <r>
          <rPr>
            <sz val="10"/>
            <rFont val="Noto Sans JP"/>
            <family val="2"/>
            <charset val="128"/>
          </rPr>
          <t xml:space="preserve">任意継続医療保険料</t>
        </r>
      </text>
    </comment>
    <comment ref="E77" authorId="0">
      <text>
        <r>
          <rPr>
            <sz val="10"/>
            <rFont val="Noto Sans JP"/>
            <family val="2"/>
            <charset val="128"/>
          </rPr>
          <t xml:space="preserve">このセルのみ実際の収支から
保持金計を引いています。</t>
        </r>
      </text>
    </comment>
    <comment ref="F60" authorId="0">
      <text>
        <r>
          <rPr>
            <sz val="10"/>
            <rFont val="Noto Sans JP"/>
            <family val="2"/>
            <charset val="128"/>
          </rPr>
          <t xml:space="preserve">自動計算されます（以降行）</t>
        </r>
      </text>
    </comment>
    <comment ref="F64" authorId="0">
      <text>
        <r>
          <rPr>
            <sz val="10"/>
            <rFont val="Noto Sans JP"/>
            <family val="2"/>
            <charset val="128"/>
          </rPr>
          <t xml:space="preserve">自動計算されます（以降行）</t>
        </r>
      </text>
    </comment>
    <comment ref="G81" authorId="0">
      <text>
        <r>
          <rPr>
            <sz val="10"/>
            <rFont val="Noto Sans JP"/>
            <family val="2"/>
            <charset val="128"/>
          </rPr>
          <t xml:space="preserve">消費した金額を引いた額を入力します。</t>
        </r>
      </text>
    </comment>
  </commentList>
</comments>
</file>

<file path=xl/comments4.xml><?xml version="1.0" encoding="utf-8"?>
<comments xmlns="http://schemas.openxmlformats.org/spreadsheetml/2006/main" xmlns:xdr="http://schemas.openxmlformats.org/drawingml/2006/spreadsheetDrawing">
  <authors>
    <author>Unknown Author</author>
  </authors>
  <commentList>
    <comment ref="E91" authorId="0">
      <text>
        <r>
          <rPr>
            <sz val="10"/>
            <rFont val="Noto Sans JP"/>
            <family val="2"/>
            <charset val="128"/>
          </rPr>
          <t xml:space="preserve">税率計</t>
        </r>
      </text>
    </comment>
  </commentList>
</comments>
</file>

<file path=xl/sharedStrings.xml><?xml version="1.0" encoding="utf-8"?>
<sst xmlns="http://schemas.openxmlformats.org/spreadsheetml/2006/main" count="2313" uniqueCount="1169">
  <si>
    <t xml:space="preserve">定年後皮算用計算ファイル使い方</t>
  </si>
  <si>
    <t xml:space="preserve">１　概　要</t>
  </si>
  <si>
    <t xml:space="preserve">　定年退職後、預貯金、退職金、年金収入で夫婦が想定寿命まで悠々自適に生活を過ごせるかを皮算用するための表計算ファイルです。</t>
  </si>
  <si>
    <t xml:space="preserve">２　作成環境</t>
  </si>
  <si>
    <t xml:space="preserve">　OS：Windows11
　ソフト：Libre Office（ファイルはExcel形式としています）</t>
  </si>
  <si>
    <t xml:space="preserve">３　留意事項</t>
  </si>
  <si>
    <t xml:space="preserve">　検証は前項のとおり行っていますが、必ずしも全て問題ないことを保証出来ません。最終的には如何なる責任も負えませんのでご承知の上ご利用下さい。
　税金額、健康保険料は、各市町村で異なります。また、本ファイルの計算結果は、負担となる額は千円単位で切り上げ負担を重くしています。</t>
  </si>
  <si>
    <t xml:space="preserve">４　使い方</t>
  </si>
  <si>
    <t xml:space="preserve">　健康保険シート、税金（年金）シートは、計算するシートのためシート保護しています。
　基本シート、退職金（税金）シートの一部行、セルはリンク、計算のため保護しています。
　解除用パスワードは、半角数字「１２３４」です。</t>
  </si>
  <si>
    <t xml:space="preserve">(1)退職金（税金）シート</t>
  </si>
  <si>
    <t xml:space="preserve">　退職金セルに退職金額を入力します。
　勤続年数セルに年数を入力します。</t>
  </si>
  <si>
    <t xml:space="preserve">&lt;例&gt;</t>
  </si>
  <si>
    <t xml:space="preserve">退職金支給日</t>
  </si>
  <si>
    <t xml:space="preserve">←退職金支給日を入力</t>
  </si>
  <si>
    <t xml:space="preserve">退職金</t>
  </si>
  <si>
    <t xml:space="preserve">←退職金を入力</t>
  </si>
  <si>
    <t xml:space="preserve">勤続年数</t>
  </si>
  <si>
    <t xml:space="preserve">←勤続年数を入力</t>
  </si>
  <si>
    <t xml:space="preserve">退職所得控除額</t>
  </si>
  <si>
    <t xml:space="preserve">課税対象額</t>
  </si>
  <si>
    <t xml:space="preserve">税引き後の退職金</t>
  </si>
  <si>
    <t xml:space="preserve">千円未満切り捨てで計算されます。</t>
  </si>
  <si>
    <t xml:space="preserve">(2)基本シート</t>
  </si>
  <si>
    <t xml:space="preserve">ア</t>
  </si>
  <si>
    <t xml:space="preserve">年　齢
　スタートの西暦と、夫、妻の生年月日を入力します。以降列方向の西暦、和暦、満年齢は自動で表示されます。お勧めは、E列の夫の年齢を65歳スタートです。
　スタートの西暦は、法律上の満年齢を求めるため、例えば2021年の場合は、2021/12/31と入力して下さい。
　想定寿命は、夫85歳、妻90歳としています。修正する場合は、計算式の数値を変更して反映させて下さい。（「基本（式）」タブの説明メモ参照）</t>
  </si>
  <si>
    <t xml:space="preserve">項　　目</t>
  </si>
  <si>
    <t xml:space="preserve">　←暦年</t>
  </si>
  <si>
    <t xml:space="preserve">年齢</t>
  </si>
  <si>
    <t xml:space="preserve">夫</t>
  </si>
  <si>
    <t xml:space="preserve">　←年齢</t>
  </si>
  <si>
    <t xml:space="preserve">妻</t>
  </si>
  <si>
    <t xml:space="preserve">イ</t>
  </si>
  <si>
    <t xml:space="preserve">収　入
　年金定期便等で調べた金額を年毎に入力します。
　貯蓄等の金額を含めて検討する場合は、その金額を「その他」の先頭セル（最初の暦年）に入力します。
　給与等の所得を含め検討したい場合は、その金額を「給与」当該セルに入力します。「給与」セルに入力された額については、税金、健康保険を計算していません。
　「退職金」については、（１）項で入力すると、自動で退職金税引き後の金額が表示されます。</t>
  </si>
  <si>
    <r>
      <rPr>
        <sz val="12"/>
        <rFont val="ＭＳ 明朝"/>
        <family val="1"/>
        <charset val="1"/>
      </rPr>
      <t xml:space="preserve">&lt;</t>
    </r>
    <r>
      <rPr>
        <sz val="12"/>
        <rFont val="HG丸ｺﾞｼｯｸM-PRO"/>
        <family val="3"/>
        <charset val="1"/>
      </rPr>
      <t xml:space="preserve">例</t>
    </r>
    <r>
      <rPr>
        <sz val="12"/>
        <rFont val="ＭＳ Ｐゴシック"/>
        <family val="2"/>
        <charset val="128"/>
      </rPr>
      <t xml:space="preserve">&gt;</t>
    </r>
  </si>
  <si>
    <t xml:space="preserve">2014年</t>
  </si>
  <si>
    <t xml:space="preserve">2015年</t>
  </si>
  <si>
    <t xml:space="preserve">2016年</t>
  </si>
  <si>
    <t xml:space="preserve">2017年</t>
  </si>
  <si>
    <t xml:space="preserve">平成26年</t>
  </si>
  <si>
    <t xml:space="preserve">平成27年</t>
  </si>
  <si>
    <t xml:space="preserve">平成28年</t>
  </si>
  <si>
    <t xml:space="preserve">平成29年</t>
  </si>
  <si>
    <t xml:space="preserve">収入</t>
  </si>
  <si>
    <t xml:space="preserve">給与</t>
  </si>
  <si>
    <t xml:space="preserve">\23,558,000</t>
  </si>
  <si>
    <t xml:space="preserve">厚生年金</t>
  </si>
  <si>
    <t xml:space="preserve">　・・・・</t>
  </si>
  <si>
    <t xml:space="preserve">老齢基礎年金（夫）</t>
  </si>
  <si>
    <t xml:space="preserve">老齢基礎年金（妻）</t>
  </si>
  <si>
    <t xml:space="preserve">老齢厚生年金（妻）</t>
  </si>
  <si>
    <t xml:space="preserve">遺族年金</t>
  </si>
  <si>
    <t xml:space="preserve">財形年金</t>
  </si>
  <si>
    <t xml:space="preserve">生命保険</t>
  </si>
  <si>
    <t xml:space="preserve">その他</t>
  </si>
  <si>
    <t xml:space="preserve">ウ</t>
  </si>
  <si>
    <t xml:space="preserve">支　出
　「健康保険」「所得・住民税」の金額は、暦年3年目（E列）から自動で計算され表示されます。任意継続医療保険を利用される場合は、その金額を「健康保険」当該セルに入力します。
　「健康保険」「所得・住民税」行、以外の各項目は、状況に応じ変更出来ます。また、項目が不足する場合は、行の挿入、多い場合は、行の削除をして下さい。</t>
  </si>
  <si>
    <r>
      <rPr>
        <sz val="12"/>
        <rFont val="ＭＳ 明朝"/>
        <family val="1"/>
        <charset val="1"/>
      </rPr>
      <t xml:space="preserve">&lt;</t>
    </r>
    <r>
      <rPr>
        <sz val="12"/>
        <rFont val="UD デジタル 教科書体 N-R"/>
        <family val="1"/>
        <charset val="1"/>
      </rPr>
      <t xml:space="preserve">例</t>
    </r>
    <r>
      <rPr>
        <sz val="12"/>
        <rFont val="ＭＳ Ｐゴシック"/>
        <family val="2"/>
        <charset val="128"/>
      </rPr>
      <t xml:space="preserve">&gt;</t>
    </r>
  </si>
  <si>
    <t xml:space="preserve">支出</t>
  </si>
  <si>
    <t xml:space="preserve">国民年金（妻）</t>
  </si>
  <si>
    <t xml:space="preserve">国民年金（夫）</t>
  </si>
  <si>
    <t xml:space="preserve">健康保険</t>
  </si>
  <si>
    <t xml:space="preserve">火災保険</t>
  </si>
  <si>
    <t xml:space="preserve">固定資産税</t>
  </si>
  <si>
    <t xml:space="preserve">所得・住民税</t>
  </si>
  <si>
    <t xml:space="preserve">生活費</t>
  </si>
  <si>
    <t xml:space="preserve">～</t>
  </si>
  <si>
    <t xml:space="preserve">住宅ローン</t>
  </si>
  <si>
    <t xml:space="preserve">　「健康保険」「所得・住民税」は、各シートで自動計算されますが、基準となる値がお住まいの地域により微妙に違います。気になる方は、各シート（「税金（年金）」「健康保険」）の下部にある基準値をお住まいの地域の値に変更して下さい。</t>
  </si>
  <si>
    <t xml:space="preserve">＜暦年3年目から自動計算している理由＞
　暦年1年目は、現職時代の清算をするための列とし、暦年2年目を退職の年としています。
　健康保険については、暦年2年目の健康保険を任意継続と考えていますので、暦年3年目から自動計算しています。
　また、所得・住民税についても年金収入の始まる年齢の暦年3年目から自動計算しています。（今後、開始年齢は65歳に徐々に移行されますが、年金収入を入力しなければ皮算用するのに問題ないと思います。）</t>
  </si>
  <si>
    <t xml:space="preserve">エ</t>
  </si>
  <si>
    <t xml:space="preserve">保持金
　各項目は、状況に応じ変更出来ます。また、項目が不足する場合は、行の挿入、多い場合は、行の削除をして下さい。
　保持金額の最初に入力する列は、暦年2年目となっています。この列には、保持金額と収入額が二重計算されないように保持金計を収支から差し引いています。
　保持金については、想定される消費暦年まで同額を入力します。以降は、消費した額の残額を入力します。</t>
  </si>
  <si>
    <t xml:space="preserve">収支</t>
  </si>
  <si>
    <t xml:space="preserve">保持金</t>
  </si>
  <si>
    <t xml:space="preserve">緊急医療費</t>
  </si>
  <si>
    <t xml:space="preserve">車買替</t>
  </si>
  <si>
    <t xml:space="preserve">住宅維持</t>
  </si>
  <si>
    <t xml:space="preserve">子供援助</t>
  </si>
  <si>
    <t xml:space="preserve">保持金計</t>
  </si>
  <si>
    <t xml:space="preserve">保持金＋収支</t>
  </si>
  <si>
    <t xml:space="preserve">５　お願い</t>
  </si>
  <si>
    <t xml:space="preserve">　計算結果等に疑問がある場合は、まずホームページの該当する計算方法を確認して下さい。
　それでもおかしい、本計算ファイルの計算に間違いがありましたら、具体的な内容をフォームメールでご連絡下さい。
　私の環境では、「計算ファイル」をメール添付で送付されてもセキュリティ対策上、開封せず削除処理となりますことをご理解願います。</t>
  </si>
  <si>
    <t xml:space="preserve">６　利用について</t>
  </si>
  <si>
    <t xml:space="preserve">　個人的な利用については、フリーですが営利を生じる仕事でのご利用は認めていません。</t>
  </si>
  <si>
    <t xml:space="preserve">　（著作権の放棄はしていません）</t>
  </si>
  <si>
    <t xml:space="preserve">所得税率</t>
  </si>
  <si>
    <r>
      <rPr>
        <sz val="12"/>
        <rFont val="UD デジタル 教科書体 N-R"/>
        <family val="1"/>
        <charset val="128"/>
      </rPr>
      <t xml:space="preserve">所得税</t>
    </r>
    <r>
      <rPr>
        <sz val="12"/>
        <rFont val="UD デジタル 教科書体 N-R"/>
        <family val="1"/>
        <charset val="1"/>
      </rPr>
      <t xml:space="preserve">控除額</t>
    </r>
  </si>
  <si>
    <t xml:space="preserve">復興特別所得税分掛率</t>
  </si>
  <si>
    <t xml:space="preserve">まで、所得税額に2.1%上乗せされます。</t>
  </si>
  <si>
    <t xml:space="preserve">所得税額</t>
  </si>
  <si>
    <t xml:space="preserve">市町村民税額</t>
  </si>
  <si>
    <t xml:space="preserve">都道府県民税額</t>
  </si>
  <si>
    <t xml:space="preserve">税額計</t>
  </si>
  <si>
    <t xml:space="preserve">以後、わかり易いように千円未満を切り捨てしています。</t>
  </si>
  <si>
    <t xml:space="preserve">以下、根拠</t>
  </si>
  <si>
    <t xml:space="preserve">退職金の税金額　＝　所得税額（＊1）　＋　復興特別所得税額（＊2）　＋住民税額（＊3） </t>
  </si>
  <si>
    <t xml:space="preserve">＜退職所得の金額（＊4）＞ </t>
  </si>
  <si>
    <t xml:space="preserve">退職所得の金額（＊4） ＝（退職金の金額 － 退職所得控除額（＊5））× １／２・・・千円未満切り捨て</t>
  </si>
  <si>
    <t xml:space="preserve">退職所得控除額（＊5） ＝　勤続年数によって次の何れかの式</t>
  </si>
  <si>
    <t xml:space="preserve">・勤続年数20年以下・・・40万円×（勤続年数）</t>
  </si>
  <si>
    <t xml:space="preserve">・勤続年数20年超・・・800万円＋｛70万円×（勤続年数-20年）｝ </t>
  </si>
  <si>
    <t xml:space="preserve">勤続年数に端数がある場合は、たとえ1日でも1年として年数を計算します。</t>
  </si>
  <si>
    <t xml:space="preserve">勤続年数に関わらず、最低80万円の控除があります。</t>
  </si>
  <si>
    <t xml:space="preserve">障害者となったことが起因で退職する方は、さらに100万円の控除があります。</t>
  </si>
  <si>
    <t xml:space="preserve">＜所得税額（＊1）＞</t>
  </si>
  <si>
    <t xml:space="preserve">所得税額 ＝ 退職所得の金額（＊4） × 所得税率（＊6）－　所得税控除額（＊7）</t>
  </si>
  <si>
    <t xml:space="preserve">所得税の税率表</t>
  </si>
  <si>
    <t xml:space="preserve">退職所得の金額</t>
  </si>
  <si>
    <t xml:space="preserve">税率（＊6）</t>
  </si>
  <si>
    <t xml:space="preserve">所得税控除額（＊7）</t>
  </si>
  <si>
    <t xml:space="preserve">1,000円～195万以下</t>
  </si>
  <si>
    <t xml:space="preserve">5％</t>
  </si>
  <si>
    <t xml:space="preserve">―</t>
  </si>
  <si>
    <t xml:space="preserve">195万円～330万円以下</t>
  </si>
  <si>
    <t xml:space="preserve">10％</t>
  </si>
  <si>
    <t xml:space="preserve">97,500円</t>
  </si>
  <si>
    <t xml:space="preserve">330万円～695万円以下</t>
  </si>
  <si>
    <t xml:space="preserve">20％</t>
  </si>
  <si>
    <t xml:space="preserve">427,500円</t>
  </si>
  <si>
    <t xml:space="preserve">695万円～900万円以下</t>
  </si>
  <si>
    <t xml:space="preserve">23％</t>
  </si>
  <si>
    <t xml:space="preserve">636,000円</t>
  </si>
  <si>
    <t xml:space="preserve">900万円～1,800万円以下</t>
  </si>
  <si>
    <t xml:space="preserve">33％</t>
  </si>
  <si>
    <t xml:space="preserve">1,536,000円</t>
  </si>
  <si>
    <t xml:space="preserve">1,800万円以上</t>
  </si>
  <si>
    <t xml:space="preserve">40％</t>
  </si>
  <si>
    <t xml:space="preserve">2,796,000円</t>
  </si>
  <si>
    <t xml:space="preserve">＜復興特別所得税額（＊2）＞</t>
  </si>
  <si>
    <t xml:space="preserve">復興特別所得税額＝所得税額（＊１）×2.1%</t>
  </si>
  <si>
    <t xml:space="preserve">令和19年12月31日まで</t>
  </si>
  <si>
    <t xml:space="preserve">＜住民税額（＊3） ＞</t>
  </si>
  <si>
    <t xml:space="preserve">住民税額 ＝ 区市町村民税額 ＋ 都道府県民税額</t>
  </si>
  <si>
    <t xml:space="preserve">・区市町村民税額＝退職所得の金額（＊4）×6％</t>
  </si>
  <si>
    <t xml:space="preserve">・都道府県民税額＝退職所得の金額（＊4）×4％</t>
  </si>
  <si>
    <t xml:space="preserve">百円未満の端数は切り捨て</t>
  </si>
  <si>
    <t xml:space="preserve">収入計</t>
  </si>
  <si>
    <t xml:space="preserve">光熱費</t>
  </si>
  <si>
    <t xml:space="preserve">通信費</t>
  </si>
  <si>
    <t xml:space="preserve">娯楽費(小遣い）</t>
  </si>
  <si>
    <t xml:space="preserve">レジャー費</t>
  </si>
  <si>
    <t xml:space="preserve">物品費</t>
  </si>
  <si>
    <t xml:space="preserve">車維持費</t>
  </si>
  <si>
    <t xml:space="preserve">医療費</t>
  </si>
  <si>
    <t xml:space="preserve">交際費</t>
  </si>
  <si>
    <t xml:space="preserve">支出計</t>
  </si>
  <si>
    <t xml:space="preserve">公的年金等控除額</t>
  </si>
  <si>
    <t xml:space="preserve">配偶者控除額</t>
  </si>
  <si>
    <t xml:space="preserve">その他
控除額</t>
  </si>
  <si>
    <t xml:space="preserve">健康保険料</t>
  </si>
  <si>
    <t xml:space="preserve">世帯</t>
  </si>
  <si>
    <t xml:space="preserve">国民年金支払額</t>
  </si>
  <si>
    <t xml:space="preserve">控除額計
含む基礎控除</t>
  </si>
  <si>
    <t xml:space="preserve">課税対象所得額</t>
  </si>
  <si>
    <t xml:space="preserve">住民税
配偶者控除額</t>
  </si>
  <si>
    <t xml:space="preserve">住民税その他控除額</t>
  </si>
  <si>
    <t xml:space="preserve">住民税控除額計
含む基礎控除</t>
  </si>
  <si>
    <t xml:space="preserve">住民税
課税対象所得額</t>
  </si>
  <si>
    <t xml:space="preserve">住民税
調整控除額</t>
  </si>
  <si>
    <t xml:space="preserve">住民税
所得割税額</t>
  </si>
  <si>
    <t xml:space="preserve">住民税
均等割税額</t>
  </si>
  <si>
    <t xml:space="preserve">住民税計</t>
  </si>
  <si>
    <t xml:space="preserve">総計</t>
  </si>
  <si>
    <t xml:space="preserve">所得税＝</t>
  </si>
  <si>
    <t xml:space="preserve">（公的年金額－公的年金等控除額－公的年金等の基礎控除額－配偶者控除額－社会保険料等の金額）×所得税率</t>
  </si>
  <si>
    <t xml:space="preserve">=（基準総所得金額－配偶者控除額－社会保険料等の金額）×所得税率</t>
  </si>
  <si>
    <t xml:space="preserve">住民税＝市民税＋県民税＝</t>
  </si>
  <si>
    <t xml:space="preserve">（公的年金額－公的年金等の控除税額－公的年金等の基礎控除額－配偶者控除額－社会保険料等の金額）×税率－配偶者調整控除額＋均等割負担額</t>
  </si>
  <si>
    <t xml:space="preserve">=（基準総所得金額－配偶者控除額－社会保険料等の金額）×税率－配偶者調整控除額＋均等割負担額</t>
  </si>
  <si>
    <t xml:space="preserve">所得税
住民税</t>
  </si>
  <si>
    <t xml:space="preserve">公的年金等収入額   </t>
  </si>
  <si>
    <t xml:space="preserve">公的年金等に係る雑所得以外の所得金額が1,000万円以下である場合の表</t>
  </si>
  <si>
    <t xml:space="preserve">65歳未満</t>
  </si>
  <si>
    <t xml:space="preserve">60万円以下</t>
  </si>
  <si>
    <t xml:space="preserve">全額</t>
  </si>
  <si>
    <t xml:space="preserve">60万円超～130万円未満</t>
  </si>
  <si>
    <t xml:space="preserve">130万円以上～410万円未満</t>
  </si>
  <si>
    <t xml:space="preserve">年金額</t>
  </si>
  <si>
    <t xml:space="preserve">×</t>
  </si>
  <si>
    <t xml:space="preserve">+</t>
  </si>
  <si>
    <t xml:space="preserve">410万円以上～770万円未満</t>
  </si>
  <si>
    <t xml:space="preserve">770万円以上～1,000万円未満</t>
  </si>
  <si>
    <t xml:space="preserve">1,000万円以上</t>
  </si>
  <si>
    <t xml:space="preserve">65歳以上 </t>
  </si>
  <si>
    <t xml:space="preserve">110万円以下 </t>
  </si>
  <si>
    <t xml:space="preserve">110万円超～330万円未満</t>
  </si>
  <si>
    <t xml:space="preserve">330万円以上～410万円未満</t>
  </si>
  <si>
    <t xml:space="preserve">所得税</t>
  </si>
  <si>
    <t xml:space="preserve">基礎控除額</t>
  </si>
  <si>
    <t xml:space="preserve">令和6年分まで</t>
  </si>
  <si>
    <t xml:space="preserve">納税者本人の合計所得金額2,400万円以下</t>
  </si>
  <si>
    <t xml:space="preserve">社会保険料等</t>
  </si>
  <si>
    <t xml:space="preserve">支払った額</t>
  </si>
  <si>
    <t xml:space="preserve">７０歳未満</t>
  </si>
  <si>
    <t xml:space="preserve">所得額が</t>
  </si>
  <si>
    <t xml:space="preserve">以下</t>
  </si>
  <si>
    <t xml:space="preserve">控除を受ける納税者本人の合計所得金額900万円以下
配偶者の年間の合計所得金額が48万円以下</t>
  </si>
  <si>
    <t xml:space="preserve">７０歳以上</t>
  </si>
  <si>
    <t xml:space="preserve">課税対象所得金額</t>
  </si>
  <si>
    <t xml:space="preserve">195万円以下 </t>
  </si>
  <si>
    <t xml:space="preserve">195万円超～330万円以下</t>
  </si>
  <si>
    <t xml:space="preserve">－</t>
  </si>
  <si>
    <t xml:space="preserve">330万円超～695万円以下</t>
  </si>
  <si>
    <t xml:space="preserve">695万円超～900万円以下</t>
  </si>
  <si>
    <t xml:space="preserve">900万円超～1800万円以下</t>
  </si>
  <si>
    <t xml:space="preserve">1800万円超</t>
  </si>
  <si>
    <t xml:space="preserve">復興特別所得税</t>
  </si>
  <si>
    <t xml:space="preserve">住民税</t>
  </si>
  <si>
    <t xml:space="preserve">調整控除額</t>
  </si>
  <si>
    <t xml:space="preserve">課税標準額は
200万円以下のみ計算</t>
  </si>
  <si>
    <t xml:space="preserve">＝</t>
  </si>
  <si>
    <t xml:space="preserve">G86=（所得税基礎控除額－住民税基礎控除額）＋（所得税配偶者控除額－住民税配偶者控除額）</t>
  </si>
  <si>
    <t xml:space="preserve">G87=（所得税基礎控除額－住民税基礎控除額）＋（所得税配偶者控除額－住民税配偶者控除額）</t>
  </si>
  <si>
    <t xml:space="preserve">配偶者無</t>
  </si>
  <si>
    <t xml:space="preserve">G88=（所得税基礎控除額－住民税基礎控除額）のみ</t>
  </si>
  <si>
    <t xml:space="preserve">均等割負担額 </t>
  </si>
  <si>
    <r>
      <rPr>
        <sz val="12"/>
        <rFont val="UD デジタル 教科書体 N-R"/>
        <family val="1"/>
        <charset val="128"/>
      </rPr>
      <t xml:space="preserve">扶養者</t>
    </r>
    <r>
      <rPr>
        <sz val="12"/>
        <rFont val="UD デジタル 教科書体 N-R"/>
        <family val="1"/>
        <charset val="1"/>
      </rPr>
      <t xml:space="preserve">無</t>
    </r>
  </si>
  <si>
    <t xml:space="preserve">判定額</t>
  </si>
  <si>
    <t xml:space="preserve">均等割額</t>
  </si>
  <si>
    <t xml:space="preserve">35万円＋10万円 </t>
  </si>
  <si>
    <t xml:space="preserve">扶養者有</t>
  </si>
  <si>
    <t xml:space="preserve">判定額計算</t>
  </si>
  <si>
    <t xml:space="preserve">35万円×（扶養者数＋1）</t>
  </si>
  <si>
    <t xml:space="preserve">35万円×（扶養親族数＋1）＋10万円＋32万円</t>
  </si>
  <si>
    <t xml:space="preserve">税率</t>
  </si>
  <si>
    <t xml:space="preserve">市民税</t>
  </si>
  <si>
    <t xml:space="preserve">県民税</t>
  </si>
  <si>
    <t xml:space="preserve">令和７年12月１日に施行による変更</t>
  </si>
  <si>
    <t xml:space="preserve">令和７年分以後の所得税</t>
  </si>
  <si>
    <t xml:space="preserve">合計所得額</t>
  </si>
  <si>
    <r>
      <rPr>
        <sz val="10"/>
        <rFont val="UD デジタル 教科書体 NK"/>
        <family val="1"/>
        <charset val="1"/>
      </rPr>
      <t xml:space="preserve">令和</t>
    </r>
    <r>
      <rPr>
        <sz val="10"/>
        <rFont val="Times New Roman"/>
        <family val="1"/>
        <charset val="128"/>
      </rPr>
      <t xml:space="preserve">8</t>
    </r>
    <r>
      <rPr>
        <sz val="10"/>
        <rFont val="UD デジタル 教科書体 NK"/>
        <family val="1"/>
        <charset val="1"/>
      </rPr>
      <t xml:space="preserve">年分まで</t>
    </r>
  </si>
  <si>
    <r>
      <rPr>
        <sz val="10"/>
        <rFont val="UD デジタル 教科書体 NK"/>
        <family val="1"/>
        <charset val="1"/>
      </rPr>
      <t xml:space="preserve">令和</t>
    </r>
    <r>
      <rPr>
        <sz val="10"/>
        <rFont val="Times New Roman"/>
        <family val="1"/>
        <charset val="128"/>
      </rPr>
      <t xml:space="preserve">9</t>
    </r>
    <r>
      <rPr>
        <sz val="10"/>
        <rFont val="UD デジタル 教科書体 NK"/>
        <family val="1"/>
        <charset val="1"/>
      </rPr>
      <t xml:space="preserve">年分以後 </t>
    </r>
  </si>
  <si>
    <t xml:space="preserve">132万円以下</t>
  </si>
  <si>
    <t xml:space="preserve">132万円超336万円以下</t>
  </si>
  <si>
    <t xml:space="preserve">336万円超489万円以下</t>
  </si>
  <si>
    <t xml:space="preserve">489万円超655万円以下</t>
  </si>
  <si>
    <t xml:space="preserve">655万円超2,350万円以下</t>
  </si>
  <si>
    <t xml:space="preserve">年金集計（夫）</t>
  </si>
  <si>
    <t xml:space="preserve">年金集計（妻）</t>
  </si>
  <si>
    <t xml:space="preserve">健康保険対象年金収入計</t>
  </si>
  <si>
    <t xml:space="preserve">所得金額</t>
  </si>
  <si>
    <t xml:space="preserve">基準総所得金額計</t>
  </si>
  <si>
    <t xml:space="preserve">国保軽減率</t>
  </si>
  <si>
    <t xml:space="preserve">国保医療分保険料 </t>
  </si>
  <si>
    <t xml:space="preserve">所得割</t>
  </si>
  <si>
    <t xml:space="preserve">世帯別平等割</t>
  </si>
  <si>
    <r>
      <rPr>
        <sz val="12"/>
        <rFont val="UD デジタル 教科書体 N-R"/>
        <family val="1"/>
        <charset val="128"/>
      </rPr>
      <t xml:space="preserve">均等割額　</t>
    </r>
    <r>
      <rPr>
        <sz val="12"/>
        <rFont val="UD デジタル 教科書体 N-R"/>
        <family val="1"/>
        <charset val="1"/>
      </rPr>
      <t xml:space="preserve">夫</t>
    </r>
  </si>
  <si>
    <r>
      <rPr>
        <sz val="12"/>
        <rFont val="UD デジタル 教科書体 N-R"/>
        <family val="1"/>
        <charset val="128"/>
      </rPr>
      <t xml:space="preserve">均等割額　</t>
    </r>
    <r>
      <rPr>
        <sz val="12"/>
        <rFont val="UD デジタル 教科書体 N-R"/>
        <family val="1"/>
        <charset val="1"/>
      </rPr>
      <t xml:space="preserve">妻</t>
    </r>
  </si>
  <si>
    <t xml:space="preserve">国保医療分保険料計</t>
  </si>
  <si>
    <t xml:space="preserve">国保後期高齢者支援分</t>
  </si>
  <si>
    <t xml:space="preserve">国保後期高齢者支援分保険料 </t>
  </si>
  <si>
    <t xml:space="preserve">国保介護分保険料（2号）</t>
  </si>
  <si>
    <t xml:space="preserve">国保介護分保険料（2号）計 </t>
  </si>
  <si>
    <t xml:space="preserve">国民健康保険料計</t>
  </si>
  <si>
    <t xml:space="preserve">介護分保険料（1号）</t>
  </si>
  <si>
    <t xml:space="preserve">介護分保険料（1号）計 </t>
  </si>
  <si>
    <t xml:space="preserve">後期高齢者医療保険</t>
  </si>
  <si>
    <t xml:space="preserve">所得割額　夫</t>
  </si>
  <si>
    <t xml:space="preserve">所得割額　妻</t>
  </si>
  <si>
    <t xml:space="preserve">均等割額　夫</t>
  </si>
  <si>
    <t xml:space="preserve">均等割額　妻</t>
  </si>
  <si>
    <t xml:space="preserve">後期高齢者医療保険料 </t>
  </si>
  <si>
    <t xml:space="preserve">基準総所得金額 </t>
  </si>
  <si>
    <t xml:space="preserve">基礎控除額 </t>
  </si>
  <si>
    <t xml:space="preserve">誕生月からの年内残月数</t>
  </si>
  <si>
    <t xml:space="preserve">各種健康保険料は誕生月が境目となり誕生月から徴収される
1日生まれの方の誕生月は前月となることを補正しています</t>
  </si>
  <si>
    <t xml:space="preserve">75歳未満</t>
  </si>
  <si>
    <t xml:space="preserve">所得割料率 </t>
  </si>
  <si>
    <t xml:space="preserve">被保険者均等割額 </t>
  </si>
  <si>
    <t xml:space="preserve">世帯別平等割額(1世帯）</t>
  </si>
  <si>
    <t xml:space="preserve">基準総所得金額</t>
  </si>
  <si>
    <t xml:space="preserve">×人数</t>
  </si>
  <si>
    <t xml:space="preserve">40歳以上65歳未満</t>
  </si>
  <si>
    <t xml:space="preserve">65歳以上</t>
  </si>
  <si>
    <t xml:space="preserve">課税年金額と所得金額の合計が80万円以下、全非課税</t>
  </si>
  <si>
    <t xml:space="preserve">課税年金額と所得金額の合計が80万円超え120万円以下、全非課税</t>
  </si>
  <si>
    <t xml:space="preserve">課税年金額と所得金額の合計が120万円超え、全非課税</t>
  </si>
  <si>
    <t xml:space="preserve">課税年金額と所得金額の合計が80万円以下、本人非課税、世帯に課税者有</t>
  </si>
  <si>
    <t xml:space="preserve">課税年金額と所得金額の合計が80万円超え、本人非課税、世帯に課税者有</t>
  </si>
  <si>
    <t xml:space="preserve">65歳以上
課税者</t>
  </si>
  <si>
    <t xml:space="preserve">合計所得金額が120万円未満の人、課税者</t>
  </si>
  <si>
    <t xml:space="preserve">合計所得金額が120万円以上、200万円未満の人、課税者</t>
  </si>
  <si>
    <t xml:space="preserve">合計所得金額が200万円以上、250万円未満の人、課税者</t>
  </si>
  <si>
    <t xml:space="preserve">合計所得金額が250万円以上、300万円未満の人、課税者</t>
  </si>
  <si>
    <t xml:space="preserve">合計所得金額が290万円以上、500万円未満の人、課税者</t>
  </si>
  <si>
    <t xml:space="preserve">合計所得金額が500万円以上、750万円未満の人、課税者</t>
  </si>
  <si>
    <t xml:space="preserve">合計所得金額が750万円以上、1000万円未満の人、課税者</t>
  </si>
  <si>
    <t xml:space="preserve">合計所得金額が1000万円以上、課税者</t>
  </si>
  <si>
    <t xml:space="preserve">第8期版（令和3年～5年度）</t>
  </si>
  <si>
    <t xml:space="preserve">75歳以上</t>
  </si>
  <si>
    <t xml:space="preserve">均等割額 </t>
  </si>
  <si>
    <t xml:space="preserve">賦課限度額</t>
  </si>
  <si>
    <t xml:space="preserve">国保保険料軽減</t>
  </si>
  <si>
    <t xml:space="preserve">所得金額が一定額以下の世帯は、医療分、後期高齢者支援分および介護分の被保険者均等割額と世帯別平等割額の合算額について軽減します。 </t>
  </si>
  <si>
    <t xml:space="preserve">基準総所得金額の計算には、さらに「10万円×（給与所得者等の数－1）」をプラスする様になっていますが判定額にプラスしていません。</t>
  </si>
  <si>
    <t xml:space="preserve">軽減率</t>
  </si>
  <si>
    <t xml:space="preserve">所得金額軽減</t>
  </si>
  <si>
    <t xml:space="preserve">所得金額からさらに差し引き軽減率判定を行う。</t>
  </si>
  <si>
    <t xml:space="preserve">後期高齢者保険料軽減</t>
  </si>
  <si>
    <t xml:space="preserve">判定は世帯単位で行われ被保険者および世帯主の所得の合算額により、均等割額のみを軽減します。</t>
  </si>
  <si>
    <t xml:space="preserve">軽減判定金額</t>
  </si>
  <si>
    <t xml:space="preserve">均等割額軽減率</t>
  </si>
  <si>
    <t xml:space="preserve">軽減後の均等割額</t>
  </si>
  <si>
    <t xml:space="preserve">退職金（税金）シート各セルの式説明メモ</t>
  </si>
  <si>
    <t xml:space="preserve">セル場所</t>
  </si>
  <si>
    <t xml:space="preserve">項目</t>
  </si>
  <si>
    <t xml:space="preserve">式</t>
  </si>
  <si>
    <t xml:space="preserve">判定</t>
  </si>
  <si>
    <t xml:space="preserve">判定結果</t>
  </si>
  <si>
    <t xml:space="preserve">説明メモ</t>
  </si>
  <si>
    <t xml:space="preserve">B4</t>
  </si>
  <si>
    <r>
      <rPr>
        <sz val="12"/>
        <rFont val="UD デジタル 教科書体 N-R"/>
        <family val="1"/>
        <charset val="128"/>
      </rPr>
      <t xml:space="preserve">B4=IF(</t>
    </r>
    <r>
      <rPr>
        <sz val="12"/>
        <color rgb="FF0000FF"/>
        <rFont val="UD デジタル 教科書体 N-R"/>
        <family val="1"/>
        <charset val="128"/>
      </rPr>
      <t xml:space="preserve">B3</t>
    </r>
    <r>
      <rPr>
        <sz val="12"/>
        <rFont val="UD デジタル 教科書体 N-R"/>
        <family val="1"/>
        <charset val="128"/>
      </rPr>
      <t xml:space="preserve">=0,0,IF(</t>
    </r>
    <r>
      <rPr>
        <sz val="12"/>
        <color rgb="FF0000FF"/>
        <rFont val="UD デジタル 教科書体 N-R"/>
        <family val="1"/>
        <charset val="128"/>
      </rPr>
      <t xml:space="preserve">B3</t>
    </r>
    <r>
      <rPr>
        <sz val="12"/>
        <rFont val="UD デジタル 教科書体 N-R"/>
        <family val="1"/>
        <charset val="128"/>
      </rPr>
      <t xml:space="preserve">=1,800000,IF(</t>
    </r>
    <r>
      <rPr>
        <sz val="12"/>
        <color rgb="FF0000FF"/>
        <rFont val="UD デジタル 教科書体 N-R"/>
        <family val="1"/>
        <charset val="128"/>
      </rPr>
      <t xml:space="preserve">B3</t>
    </r>
    <r>
      <rPr>
        <sz val="12"/>
        <rFont val="UD デジタル 教科書体 N-R"/>
        <family val="1"/>
        <charset val="128"/>
      </rPr>
      <t xml:space="preserve">&lt;=20,</t>
    </r>
    <r>
      <rPr>
        <sz val="12"/>
        <color rgb="FF0000FF"/>
        <rFont val="UD デジタル 教科書体 N-R"/>
        <family val="1"/>
        <charset val="128"/>
      </rPr>
      <t xml:space="preserve">B3</t>
    </r>
    <r>
      <rPr>
        <sz val="12"/>
        <rFont val="UD デジタル 教科書体 N-R"/>
        <family val="1"/>
        <charset val="128"/>
      </rPr>
      <t xml:space="preserve">*400000,(</t>
    </r>
    <r>
      <rPr>
        <sz val="12"/>
        <color rgb="FF0000FF"/>
        <rFont val="UD デジタル 教科書体 N-R"/>
        <family val="1"/>
        <charset val="128"/>
      </rPr>
      <t xml:space="preserve">B3</t>
    </r>
    <r>
      <rPr>
        <sz val="12"/>
        <rFont val="UD デジタル 教科書体 N-R"/>
        <family val="1"/>
        <charset val="128"/>
      </rPr>
      <t xml:space="preserve">-20)*700000+8000000)))</t>
    </r>
  </si>
  <si>
    <t xml:space="preserve">IF(B3=0,0,)</t>
  </si>
  <si>
    <t xml:space="preserve">YES</t>
  </si>
  <si>
    <t xml:space="preserve">未入力判定</t>
  </si>
  <si>
    <r>
      <rPr>
        <sz val="12"/>
        <rFont val="UD デジタル 教科書体 N-R"/>
        <family val="1"/>
        <charset val="128"/>
      </rPr>
      <t xml:space="preserve">IF(</t>
    </r>
    <r>
      <rPr>
        <sz val="12"/>
        <color rgb="FF0000FF"/>
        <rFont val="UD デジタル 教科書体 N-R"/>
        <family val="1"/>
        <charset val="128"/>
      </rPr>
      <t xml:space="preserve">B3</t>
    </r>
    <r>
      <rPr>
        <sz val="12"/>
        <rFont val="UD デジタル 教科書体 N-R"/>
        <family val="1"/>
        <charset val="128"/>
      </rPr>
      <t xml:space="preserve">=1,800000,)</t>
    </r>
  </si>
  <si>
    <t xml:space="preserve">最低80万円の控除</t>
  </si>
  <si>
    <r>
      <rPr>
        <sz val="12"/>
        <rFont val="UD デジタル 教科書体 N-R"/>
        <family val="1"/>
        <charset val="128"/>
      </rPr>
      <t xml:space="preserve">IF(</t>
    </r>
    <r>
      <rPr>
        <sz val="12"/>
        <color rgb="FF0000FF"/>
        <rFont val="UD デジタル 教科書体 N-R"/>
        <family val="1"/>
        <charset val="128"/>
      </rPr>
      <t xml:space="preserve">B3</t>
    </r>
    <r>
      <rPr>
        <sz val="12"/>
        <rFont val="UD デジタル 教科書体 N-R"/>
        <family val="1"/>
        <charset val="128"/>
      </rPr>
      <t xml:space="preserve">&lt;=20,</t>
    </r>
    <r>
      <rPr>
        <sz val="12"/>
        <color rgb="FF0000FF"/>
        <rFont val="UD デジタル 教科書体 N-R"/>
        <family val="1"/>
        <charset val="128"/>
      </rPr>
      <t xml:space="preserve">B2</t>
    </r>
    <r>
      <rPr>
        <sz val="12"/>
        <rFont val="UD デジタル 教科書体 N-R"/>
        <family val="1"/>
        <charset val="128"/>
      </rPr>
      <t xml:space="preserve">*400000,)</t>
    </r>
  </si>
  <si>
    <r>
      <rPr>
        <sz val="12"/>
        <color rgb="FF0000FF"/>
        <rFont val="UD デジタル 教科書体 N-R"/>
        <family val="1"/>
        <charset val="128"/>
      </rPr>
      <t xml:space="preserve">B2</t>
    </r>
    <r>
      <rPr>
        <sz val="12"/>
        <rFont val="UD デジタル 教科書体 N-R"/>
        <family val="1"/>
        <charset val="128"/>
      </rPr>
      <t xml:space="preserve">*400000</t>
    </r>
  </si>
  <si>
    <t xml:space="preserve">20年以下の場合の控除額計算</t>
  </si>
  <si>
    <r>
      <rPr>
        <sz val="12"/>
        <rFont val="UD デジタル 教科書体 N-R"/>
        <family val="1"/>
        <charset val="128"/>
      </rPr>
      <t xml:space="preserve">(</t>
    </r>
    <r>
      <rPr>
        <sz val="12"/>
        <color rgb="FF0000FF"/>
        <rFont val="UD デジタル 教科書体 N-R"/>
        <family val="1"/>
        <charset val="128"/>
      </rPr>
      <t xml:space="preserve">B3</t>
    </r>
    <r>
      <rPr>
        <sz val="12"/>
        <rFont val="UD デジタル 教科書体 N-R"/>
        <family val="1"/>
        <charset val="128"/>
      </rPr>
      <t xml:space="preserve">-20)*700000+8000000</t>
    </r>
  </si>
  <si>
    <t xml:space="preserve">20年超えの場合の控除額計算</t>
  </si>
  <si>
    <t xml:space="preserve">B5</t>
  </si>
  <si>
    <r>
      <rPr>
        <sz val="12"/>
        <rFont val="UD デジタル 教科書体 N-R"/>
        <family val="1"/>
        <charset val="1"/>
      </rPr>
      <t xml:space="preserve">B5</t>
    </r>
    <r>
      <rPr>
        <sz val="12"/>
        <rFont val="UD デジタル 教科書体 N-R"/>
        <family val="1"/>
        <charset val="128"/>
      </rPr>
      <t xml:space="preserve">=IF(</t>
    </r>
    <r>
      <rPr>
        <sz val="12"/>
        <color rgb="FF0000FF"/>
        <rFont val="UD デジタル 教科書体 N-R"/>
        <family val="1"/>
        <charset val="128"/>
      </rPr>
      <t xml:space="preserve">B2</t>
    </r>
    <r>
      <rPr>
        <sz val="12"/>
        <rFont val="UD デジタル 教科書体 N-R"/>
        <family val="1"/>
        <charset val="128"/>
      </rPr>
      <t xml:space="preserve">=0,0,IF(</t>
    </r>
    <r>
      <rPr>
        <sz val="12"/>
        <color rgb="FFFF0000"/>
        <rFont val="UD デジタル 教科書体 N-R"/>
        <family val="1"/>
        <charset val="128"/>
      </rPr>
      <t xml:space="preserve">B4</t>
    </r>
    <r>
      <rPr>
        <sz val="12"/>
        <rFont val="UD デジタル 教科書体 N-R"/>
        <family val="1"/>
        <charset val="128"/>
      </rPr>
      <t xml:space="preserve">&gt;=</t>
    </r>
    <r>
      <rPr>
        <sz val="12"/>
        <color rgb="FF0000FF"/>
        <rFont val="UD デジタル 教科書体 N-R"/>
        <family val="1"/>
        <charset val="128"/>
      </rPr>
      <t xml:space="preserve">B2</t>
    </r>
    <r>
      <rPr>
        <sz val="12"/>
        <rFont val="UD デジタル 教科書体 N-R"/>
        <family val="1"/>
        <charset val="128"/>
      </rPr>
      <t xml:space="preserve">,0,ROUNDDOWN((</t>
    </r>
    <r>
      <rPr>
        <sz val="12"/>
        <color rgb="FF0000FF"/>
        <rFont val="UD デジタル 教科書体 N-R"/>
        <family val="1"/>
        <charset val="128"/>
      </rPr>
      <t xml:space="preserve">B2</t>
    </r>
    <r>
      <rPr>
        <sz val="12"/>
        <rFont val="UD デジタル 教科書体 N-R"/>
        <family val="1"/>
        <charset val="128"/>
      </rPr>
      <t xml:space="preserve">-</t>
    </r>
    <r>
      <rPr>
        <sz val="12"/>
        <color rgb="FFFF0000"/>
        <rFont val="UD デジタル 教科書体 N-R"/>
        <family val="1"/>
        <charset val="128"/>
      </rPr>
      <t xml:space="preserve">B4</t>
    </r>
    <r>
      <rPr>
        <sz val="12"/>
        <rFont val="UD デジタル 教科書体 N-R"/>
        <family val="1"/>
        <charset val="128"/>
      </rPr>
      <t xml:space="preserve">)*0.5,-3)))</t>
    </r>
  </si>
  <si>
    <r>
      <rPr>
        <sz val="12"/>
        <rFont val="UD デジタル 教科書体 N-R"/>
        <family val="1"/>
        <charset val="128"/>
      </rPr>
      <t xml:space="preserve">IF(</t>
    </r>
    <r>
      <rPr>
        <sz val="12"/>
        <color rgb="FF0000FF"/>
        <rFont val="UD デジタル 教科書体 N-R"/>
        <family val="1"/>
        <charset val="128"/>
      </rPr>
      <t xml:space="preserve">B2</t>
    </r>
    <r>
      <rPr>
        <sz val="12"/>
        <rFont val="UD デジタル 教科書体 N-R"/>
        <family val="1"/>
        <charset val="128"/>
      </rPr>
      <t xml:space="preserve">=0,0,)</t>
    </r>
  </si>
  <si>
    <r>
      <rPr>
        <sz val="12"/>
        <rFont val="UD デジタル 教科書体 N-R"/>
        <family val="1"/>
        <charset val="128"/>
      </rPr>
      <t xml:space="preserve">IF(</t>
    </r>
    <r>
      <rPr>
        <sz val="12"/>
        <color rgb="FFFF0000"/>
        <rFont val="UD デジタル 教科書体 N-R"/>
        <family val="1"/>
        <charset val="128"/>
      </rPr>
      <t xml:space="preserve">B4</t>
    </r>
    <r>
      <rPr>
        <sz val="12"/>
        <rFont val="UD デジタル 教科書体 N-R"/>
        <family val="1"/>
        <charset val="128"/>
      </rPr>
      <t xml:space="preserve">&gt;=</t>
    </r>
    <r>
      <rPr>
        <sz val="12"/>
        <color rgb="FF0000FF"/>
        <rFont val="UD デジタル 教科書体 N-R"/>
        <family val="1"/>
        <charset val="128"/>
      </rPr>
      <t xml:space="preserve">B2</t>
    </r>
    <r>
      <rPr>
        <sz val="12"/>
        <rFont val="UD デジタル 教科書体 N-R"/>
        <family val="1"/>
        <charset val="128"/>
      </rPr>
      <t xml:space="preserve">,0,)</t>
    </r>
  </si>
  <si>
    <t xml:space="preserve">控除額を引くとマイナスになる</t>
  </si>
  <si>
    <t xml:space="preserve">ROUNDDOWN(,-3)</t>
  </si>
  <si>
    <t xml:space="preserve">100の位を切り捨て</t>
  </si>
  <si>
    <r>
      <rPr>
        <sz val="12"/>
        <rFont val="UD デジタル 教科書体 N-R"/>
        <family val="1"/>
        <charset val="128"/>
      </rPr>
      <t xml:space="preserve">(</t>
    </r>
    <r>
      <rPr>
        <sz val="12"/>
        <color rgb="FF0000FF"/>
        <rFont val="UD デジタル 教科書体 N-R"/>
        <family val="1"/>
        <charset val="128"/>
      </rPr>
      <t xml:space="preserve">B2</t>
    </r>
    <r>
      <rPr>
        <sz val="12"/>
        <rFont val="UD デジタル 教科書体 N-R"/>
        <family val="1"/>
        <charset val="128"/>
      </rPr>
      <t xml:space="preserve">-</t>
    </r>
    <r>
      <rPr>
        <sz val="12"/>
        <color rgb="FFFF0000"/>
        <rFont val="UD デジタル 教科書体 N-R"/>
        <family val="1"/>
        <charset val="128"/>
      </rPr>
      <t xml:space="preserve">B4</t>
    </r>
    <r>
      <rPr>
        <sz val="12"/>
        <rFont val="UD デジタル 教科書体 N-R"/>
        <family val="1"/>
        <charset val="128"/>
      </rPr>
      <t xml:space="preserve">)*0.5</t>
    </r>
  </si>
  <si>
    <t xml:space="preserve">（退職金－退職所得控除額）×1/2</t>
  </si>
  <si>
    <t xml:space="preserve">B6</t>
  </si>
  <si>
    <r>
      <rPr>
        <sz val="12"/>
        <rFont val="UD デジタル 教科書体 N-R"/>
        <family val="1"/>
        <charset val="1"/>
      </rPr>
      <t xml:space="preserve">B6</t>
    </r>
    <r>
      <rPr>
        <sz val="12"/>
        <rFont val="UD デジタル 教科書体 N-R"/>
        <family val="1"/>
        <charset val="128"/>
      </rPr>
      <t xml:space="preserve">=IF(</t>
    </r>
    <r>
      <rPr>
        <sz val="12"/>
        <color rgb="FF0000FF"/>
        <rFont val="UD デジタル 教科書体 N-R"/>
        <family val="1"/>
        <charset val="128"/>
      </rPr>
      <t xml:space="preserve">B5</t>
    </r>
    <r>
      <rPr>
        <sz val="12"/>
        <rFont val="UD デジタル 教科書体 N-R"/>
        <family val="1"/>
        <charset val="128"/>
      </rPr>
      <t xml:space="preserve">=0,0,IF(</t>
    </r>
    <r>
      <rPr>
        <sz val="12"/>
        <color rgb="FF0000FF"/>
        <rFont val="UD デジタル 教科書体 N-R"/>
        <family val="1"/>
        <charset val="128"/>
      </rPr>
      <t xml:space="preserve">B5</t>
    </r>
    <r>
      <rPr>
        <sz val="12"/>
        <rFont val="UD デジタル 教科書体 N-R"/>
        <family val="1"/>
        <charset val="128"/>
      </rPr>
      <t xml:space="preserve">&lt;=1950000,0.05,IF(</t>
    </r>
    <r>
      <rPr>
        <sz val="12"/>
        <color rgb="FF0000FF"/>
        <rFont val="UD デジタル 教科書体 N-R"/>
        <family val="1"/>
        <charset val="128"/>
      </rPr>
      <t xml:space="preserve">B5</t>
    </r>
    <r>
      <rPr>
        <sz val="12"/>
        <rFont val="UD デジタル 教科書体 N-R"/>
        <family val="1"/>
        <charset val="128"/>
      </rPr>
      <t xml:space="preserve">&lt;=3300000,0.1,IF(</t>
    </r>
    <r>
      <rPr>
        <sz val="12"/>
        <color rgb="FF0000FF"/>
        <rFont val="UD デジタル 教科書体 N-R"/>
        <family val="1"/>
        <charset val="128"/>
      </rPr>
      <t xml:space="preserve">B5</t>
    </r>
    <r>
      <rPr>
        <sz val="12"/>
        <rFont val="UD デジタル 教科書体 N-R"/>
        <family val="1"/>
        <charset val="128"/>
      </rPr>
      <t xml:space="preserve">&lt;=6950000,0.2,IF(</t>
    </r>
    <r>
      <rPr>
        <sz val="12"/>
        <color rgb="FF0000FF"/>
        <rFont val="UD デジタル 教科書体 N-R"/>
        <family val="1"/>
        <charset val="128"/>
      </rPr>
      <t xml:space="preserve">B5</t>
    </r>
    <r>
      <rPr>
        <sz val="12"/>
        <rFont val="UD デジタル 教科書体 N-R"/>
        <family val="1"/>
        <charset val="128"/>
      </rPr>
      <t xml:space="preserve">&lt;=9000000,0.23,IF(</t>
    </r>
    <r>
      <rPr>
        <sz val="12"/>
        <color rgb="FF0000FF"/>
        <rFont val="UD デジタル 教科書体 N-R"/>
        <family val="1"/>
        <charset val="128"/>
      </rPr>
      <t xml:space="preserve">B5</t>
    </r>
    <r>
      <rPr>
        <sz val="12"/>
        <rFont val="UD デジタル 教科書体 N-R"/>
        <family val="1"/>
        <charset val="128"/>
      </rPr>
      <t xml:space="preserve">&lt;=18000000,0.33,0.4))))))</t>
    </r>
  </si>
  <si>
    <r>
      <rPr>
        <sz val="12"/>
        <rFont val="UD デジタル 教科書体 N-R"/>
        <family val="1"/>
        <charset val="128"/>
      </rPr>
      <t xml:space="preserve">IF(</t>
    </r>
    <r>
      <rPr>
        <sz val="12"/>
        <color rgb="FF0000FF"/>
        <rFont val="UD デジタル 教科書体 N-R"/>
        <family val="1"/>
        <charset val="128"/>
      </rPr>
      <t xml:space="preserve">B5</t>
    </r>
    <r>
      <rPr>
        <sz val="12"/>
        <rFont val="UD デジタル 教科書体 N-R"/>
        <family val="1"/>
        <charset val="128"/>
      </rPr>
      <t xml:space="preserve">=0,0,)</t>
    </r>
  </si>
  <si>
    <t xml:space="preserve">課税対象額が無い</t>
  </si>
  <si>
    <r>
      <rPr>
        <sz val="12"/>
        <rFont val="UD デジタル 教科書体 N-R"/>
        <family val="1"/>
        <charset val="128"/>
      </rPr>
      <t xml:space="preserve">IF(</t>
    </r>
    <r>
      <rPr>
        <sz val="12"/>
        <color rgb="FF0000FF"/>
        <rFont val="UD デジタル 教科書体 N-R"/>
        <family val="1"/>
        <charset val="128"/>
      </rPr>
      <t xml:space="preserve">B5</t>
    </r>
    <r>
      <rPr>
        <sz val="12"/>
        <rFont val="UD デジタル 教科書体 N-R"/>
        <family val="1"/>
        <charset val="128"/>
      </rPr>
      <t xml:space="preserve">&lt;=1950000,0.05,)</t>
    </r>
  </si>
  <si>
    <t xml:space="preserve">課税対象額が\1,950,000円以下</t>
  </si>
  <si>
    <r>
      <rPr>
        <sz val="12"/>
        <rFont val="UD デジタル 教科書体 N-R"/>
        <family val="1"/>
        <charset val="128"/>
      </rPr>
      <t xml:space="preserve">IF(</t>
    </r>
    <r>
      <rPr>
        <sz val="12"/>
        <color rgb="FF0000FF"/>
        <rFont val="UD デジタル 教科書体 N-R"/>
        <family val="1"/>
        <charset val="128"/>
      </rPr>
      <t xml:space="preserve">B5</t>
    </r>
    <r>
      <rPr>
        <sz val="12"/>
        <rFont val="UD デジタル 教科書体 N-R"/>
        <family val="1"/>
        <charset val="128"/>
      </rPr>
      <t xml:space="preserve">&lt;=3300000,0.1,)</t>
    </r>
  </si>
  <si>
    <t xml:space="preserve">課税対象額が\3,300,000円以下</t>
  </si>
  <si>
    <r>
      <rPr>
        <sz val="12"/>
        <rFont val="UD デジタル 教科書体 N-R"/>
        <family val="1"/>
        <charset val="128"/>
      </rPr>
      <t xml:space="preserve">IF(</t>
    </r>
    <r>
      <rPr>
        <sz val="12"/>
        <color rgb="FF0000FF"/>
        <rFont val="UD デジタル 教科書体 N-R"/>
        <family val="1"/>
        <charset val="128"/>
      </rPr>
      <t xml:space="preserve">B5</t>
    </r>
    <r>
      <rPr>
        <sz val="12"/>
        <rFont val="UD デジタル 教科書体 N-R"/>
        <family val="1"/>
        <charset val="128"/>
      </rPr>
      <t xml:space="preserve">&lt;=6950000,0.2,)</t>
    </r>
  </si>
  <si>
    <t xml:space="preserve">課税対象額が\6,950,000円以下</t>
  </si>
  <si>
    <r>
      <rPr>
        <sz val="12"/>
        <rFont val="UD デジタル 教科書体 N-R"/>
        <family val="1"/>
        <charset val="128"/>
      </rPr>
      <t xml:space="preserve">IF(</t>
    </r>
    <r>
      <rPr>
        <sz val="12"/>
        <color rgb="FF0000FF"/>
        <rFont val="UD デジタル 教科書体 N-R"/>
        <family val="1"/>
        <charset val="128"/>
      </rPr>
      <t xml:space="preserve">B5</t>
    </r>
    <r>
      <rPr>
        <sz val="12"/>
        <rFont val="UD デジタル 教科書体 N-R"/>
        <family val="1"/>
        <charset val="128"/>
      </rPr>
      <t xml:space="preserve">&lt;=9000000,0.23,)</t>
    </r>
  </si>
  <si>
    <t xml:space="preserve">課税対象額が\9,000,000円以下</t>
  </si>
  <si>
    <r>
      <rPr>
        <sz val="12"/>
        <rFont val="UD デジタル 教科書体 N-R"/>
        <family val="1"/>
        <charset val="128"/>
      </rPr>
      <t xml:space="preserve">IF(</t>
    </r>
    <r>
      <rPr>
        <sz val="12"/>
        <color rgb="FF0000FF"/>
        <rFont val="UD デジタル 教科書体 N-R"/>
        <family val="1"/>
        <charset val="128"/>
      </rPr>
      <t xml:space="preserve">B5</t>
    </r>
    <r>
      <rPr>
        <sz val="12"/>
        <rFont val="UD デジタル 教科書体 N-R"/>
        <family val="1"/>
        <charset val="128"/>
      </rPr>
      <t xml:space="preserve">&lt;=18000000,0.33,0.4)</t>
    </r>
  </si>
  <si>
    <t xml:space="preserve">課税対象額が\18,000,000円以下</t>
  </si>
  <si>
    <t xml:space="preserve">NO</t>
  </si>
  <si>
    <t xml:space="preserve">課税対象額が\18,000,000円超え</t>
  </si>
  <si>
    <t xml:space="preserve">B7</t>
  </si>
  <si>
    <r>
      <rPr>
        <sz val="12"/>
        <rFont val="UD デジタル 教科書体 N-R"/>
        <family val="1"/>
        <charset val="1"/>
      </rPr>
      <t xml:space="preserve">B7</t>
    </r>
    <r>
      <rPr>
        <sz val="12"/>
        <rFont val="UD デジタル 教科書体 N-R"/>
        <family val="1"/>
        <charset val="128"/>
      </rPr>
      <t xml:space="preserve">=IF(</t>
    </r>
    <r>
      <rPr>
        <sz val="12"/>
        <color rgb="FF0000FF"/>
        <rFont val="UD デジタル 教科書体 N-R"/>
        <family val="1"/>
        <charset val="128"/>
      </rPr>
      <t xml:space="preserve">B5</t>
    </r>
    <r>
      <rPr>
        <sz val="12"/>
        <rFont val="UD デジタル 教科書体 N-R"/>
        <family val="1"/>
        <charset val="128"/>
      </rPr>
      <t xml:space="preserve">=0,0,IF(</t>
    </r>
    <r>
      <rPr>
        <sz val="12"/>
        <color rgb="FF0000FF"/>
        <rFont val="UD デジタル 教科書体 N-R"/>
        <family val="1"/>
        <charset val="128"/>
      </rPr>
      <t xml:space="preserve">B5</t>
    </r>
    <r>
      <rPr>
        <sz val="12"/>
        <rFont val="UD デジタル 教科書体 N-R"/>
        <family val="1"/>
        <charset val="128"/>
      </rPr>
      <t xml:space="preserve">&lt;=1950000,0,IF(</t>
    </r>
    <r>
      <rPr>
        <sz val="12"/>
        <color rgb="FF0000FF"/>
        <rFont val="UD デジタル 教科書体 N-R"/>
        <family val="1"/>
        <charset val="128"/>
      </rPr>
      <t xml:space="preserve">B5</t>
    </r>
    <r>
      <rPr>
        <sz val="12"/>
        <rFont val="UD デジタル 教科書体 N-R"/>
        <family val="1"/>
        <charset val="128"/>
      </rPr>
      <t xml:space="preserve">&lt;=3300000,97500,IF(</t>
    </r>
    <r>
      <rPr>
        <sz val="12"/>
        <color rgb="FF0000FF"/>
        <rFont val="UD デジタル 教科書体 N-R"/>
        <family val="1"/>
        <charset val="128"/>
      </rPr>
      <t xml:space="preserve">B5</t>
    </r>
    <r>
      <rPr>
        <sz val="12"/>
        <rFont val="UD デジタル 教科書体 N-R"/>
        <family val="1"/>
        <charset val="128"/>
      </rPr>
      <t xml:space="preserve">&lt;=6950000,427500,IF(</t>
    </r>
    <r>
      <rPr>
        <sz val="12"/>
        <color rgb="FF0000FF"/>
        <rFont val="UD デジタル 教科書体 N-R"/>
        <family val="1"/>
        <charset val="128"/>
      </rPr>
      <t xml:space="preserve">B5</t>
    </r>
    <r>
      <rPr>
        <sz val="12"/>
        <rFont val="UD デジタル 教科書体 N-R"/>
        <family val="1"/>
        <charset val="128"/>
      </rPr>
      <t xml:space="preserve">&lt;=9000000,636000,IF(</t>
    </r>
    <r>
      <rPr>
        <sz val="12"/>
        <color rgb="FF0000FF"/>
        <rFont val="UD デジタル 教科書体 N-R"/>
        <family val="1"/>
        <charset val="128"/>
      </rPr>
      <t xml:space="preserve">B5</t>
    </r>
    <r>
      <rPr>
        <sz val="12"/>
        <rFont val="UD デジタル 教科書体 N-R"/>
        <family val="1"/>
        <charset val="128"/>
      </rPr>
      <t xml:space="preserve">&lt;=18000000,1536000,2796000))))))</t>
    </r>
  </si>
  <si>
    <r>
      <rPr>
        <sz val="12"/>
        <rFont val="UD デジタル 教科書体 N-R"/>
        <family val="1"/>
        <charset val="128"/>
      </rPr>
      <t xml:space="preserve">IF(</t>
    </r>
    <r>
      <rPr>
        <sz val="12"/>
        <color rgb="FF0000FF"/>
        <rFont val="UD デジタル 教科書体 N-R"/>
        <family val="1"/>
        <charset val="128"/>
      </rPr>
      <t xml:space="preserve">B5</t>
    </r>
    <r>
      <rPr>
        <sz val="12"/>
        <rFont val="UD デジタル 教科書体 N-R"/>
        <family val="1"/>
        <charset val="128"/>
      </rPr>
      <t xml:space="preserve">&lt;=1950000,0,)</t>
    </r>
  </si>
  <si>
    <r>
      <rPr>
        <sz val="12"/>
        <rFont val="UD デジタル 教科書体 N-R"/>
        <family val="1"/>
        <charset val="128"/>
      </rPr>
      <t xml:space="preserve">IF(</t>
    </r>
    <r>
      <rPr>
        <sz val="12"/>
        <color rgb="FF0000FF"/>
        <rFont val="UD デジタル 教科書体 N-R"/>
        <family val="1"/>
        <charset val="128"/>
      </rPr>
      <t xml:space="preserve">B5</t>
    </r>
    <r>
      <rPr>
        <sz val="12"/>
        <rFont val="UD デジタル 教科書体 N-R"/>
        <family val="1"/>
        <charset val="128"/>
      </rPr>
      <t xml:space="preserve">&lt;=3300000,97500,)</t>
    </r>
  </si>
  <si>
    <r>
      <rPr>
        <sz val="12"/>
        <rFont val="UD デジタル 教科書体 N-R"/>
        <family val="1"/>
        <charset val="128"/>
      </rPr>
      <t xml:space="preserve">IF(</t>
    </r>
    <r>
      <rPr>
        <sz val="12"/>
        <color rgb="FF0000FF"/>
        <rFont val="UD デジタル 教科書体 N-R"/>
        <family val="1"/>
        <charset val="128"/>
      </rPr>
      <t xml:space="preserve">B5</t>
    </r>
    <r>
      <rPr>
        <sz val="12"/>
        <rFont val="UD デジタル 教科書体 N-R"/>
        <family val="1"/>
        <charset val="128"/>
      </rPr>
      <t xml:space="preserve">&lt;=6950000,427500,)</t>
    </r>
  </si>
  <si>
    <r>
      <rPr>
        <sz val="12"/>
        <rFont val="UD デジタル 教科書体 N-R"/>
        <family val="1"/>
        <charset val="128"/>
      </rPr>
      <t xml:space="preserve">IF(</t>
    </r>
    <r>
      <rPr>
        <sz val="12"/>
        <color rgb="FF0000FF"/>
        <rFont val="UD デジタル 教科書体 N-R"/>
        <family val="1"/>
        <charset val="128"/>
      </rPr>
      <t xml:space="preserve">B5</t>
    </r>
    <r>
      <rPr>
        <sz val="12"/>
        <rFont val="UD デジタル 教科書体 N-R"/>
        <family val="1"/>
        <charset val="128"/>
      </rPr>
      <t xml:space="preserve">&lt;=9000000,636000,)</t>
    </r>
  </si>
  <si>
    <r>
      <rPr>
        <sz val="12"/>
        <rFont val="UD デジタル 教科書体 N-R"/>
        <family val="1"/>
        <charset val="128"/>
      </rPr>
      <t xml:space="preserve">IF(</t>
    </r>
    <r>
      <rPr>
        <sz val="12"/>
        <color rgb="FF0000FF"/>
        <rFont val="UD デジタル 教科書体 N-R"/>
        <family val="1"/>
        <charset val="128"/>
      </rPr>
      <t xml:space="preserve">B5</t>
    </r>
    <r>
      <rPr>
        <sz val="12"/>
        <rFont val="UD デジタル 教科書体 N-R"/>
        <family val="1"/>
        <charset val="128"/>
      </rPr>
      <t xml:space="preserve">&lt;=18000000,1536000,2796000)</t>
    </r>
  </si>
  <si>
    <t xml:space="preserve">B8</t>
  </si>
  <si>
    <r>
      <rPr>
        <sz val="12"/>
        <rFont val="UD デジタル 教科書体 N-R"/>
        <family val="1"/>
        <charset val="1"/>
      </rPr>
      <t xml:space="preserve">B8</t>
    </r>
    <r>
      <rPr>
        <sz val="12"/>
        <rFont val="UD デジタル 教科書体 N-R"/>
        <family val="1"/>
        <charset val="128"/>
      </rPr>
      <t xml:space="preserve">=IF(</t>
    </r>
    <r>
      <rPr>
        <sz val="12"/>
        <color rgb="FF0000FF"/>
        <rFont val="UD デジタル 教科書体 N-R"/>
        <family val="1"/>
        <charset val="128"/>
      </rPr>
      <t xml:space="preserve">B1</t>
    </r>
    <r>
      <rPr>
        <sz val="12"/>
        <rFont val="UD デジタル 教科書体 N-R"/>
        <family val="1"/>
        <charset val="128"/>
      </rPr>
      <t xml:space="preserve">&lt;=</t>
    </r>
    <r>
      <rPr>
        <sz val="12"/>
        <color rgb="FFFF0000"/>
        <rFont val="UD デジタル 教科書体 N-R"/>
        <family val="1"/>
        <charset val="128"/>
      </rPr>
      <t xml:space="preserve">C8</t>
    </r>
    <r>
      <rPr>
        <sz val="12"/>
        <rFont val="UD デジタル 教科書体 N-R"/>
        <family val="1"/>
        <charset val="128"/>
      </rPr>
      <t xml:space="preserve">,0.021,0)</t>
    </r>
  </si>
  <si>
    <r>
      <rPr>
        <sz val="12"/>
        <rFont val="UD デジタル 教科書体 N-R"/>
        <family val="1"/>
        <charset val="128"/>
      </rPr>
      <t xml:space="preserve">IF(</t>
    </r>
    <r>
      <rPr>
        <sz val="12"/>
        <color rgb="FF0000FF"/>
        <rFont val="UD デジタル 教科書体 N-R"/>
        <family val="1"/>
        <charset val="128"/>
      </rPr>
      <t xml:space="preserve">B1</t>
    </r>
    <r>
      <rPr>
        <sz val="12"/>
        <rFont val="UD デジタル 教科書体 N-R"/>
        <family val="1"/>
        <charset val="128"/>
      </rPr>
      <t xml:space="preserve">&lt;=</t>
    </r>
    <r>
      <rPr>
        <sz val="12"/>
        <color rgb="FFFF0000"/>
        <rFont val="UD デジタル 教科書体 N-R"/>
        <family val="1"/>
        <charset val="128"/>
      </rPr>
      <t xml:space="preserve">C8</t>
    </r>
    <r>
      <rPr>
        <sz val="12"/>
        <rFont val="UD デジタル 教科書体 N-R"/>
        <family val="1"/>
        <charset val="128"/>
      </rPr>
      <t xml:space="preserve">,0.021,0)</t>
    </r>
  </si>
  <si>
    <t xml:space="preserve">退職金の支給日が令和19年12月31日までなら復興所得税率を表示</t>
  </si>
  <si>
    <t xml:space="preserve">退職金の支給日が令和19年12月31日超えなら復興所得税率は0と表示</t>
  </si>
  <si>
    <t xml:space="preserve">B9</t>
  </si>
  <si>
    <r>
      <rPr>
        <sz val="12"/>
        <rFont val="UD デジタル 教科書体 N-R"/>
        <family val="1"/>
        <charset val="1"/>
      </rPr>
      <t xml:space="preserve">B9</t>
    </r>
    <r>
      <rPr>
        <sz val="12"/>
        <rFont val="UD デジタル 教科書体 N-R"/>
        <family val="1"/>
        <charset val="128"/>
      </rPr>
      <t xml:space="preserve">=IF(</t>
    </r>
    <r>
      <rPr>
        <sz val="12"/>
        <color rgb="FF0000FF"/>
        <rFont val="UD デジタル 教科書体 N-R"/>
        <family val="1"/>
        <charset val="128"/>
      </rPr>
      <t xml:space="preserve">B2</t>
    </r>
    <r>
      <rPr>
        <sz val="12"/>
        <rFont val="UD デジタル 教科書体 N-R"/>
        <family val="1"/>
        <charset val="128"/>
      </rPr>
      <t xml:space="preserve">=0,0,ROUNDDOWN((</t>
    </r>
    <r>
      <rPr>
        <sz val="12"/>
        <color rgb="FFFF0000"/>
        <rFont val="UD デジタル 教科書体 N-R"/>
        <family val="1"/>
        <charset val="128"/>
      </rPr>
      <t xml:space="preserve">B5</t>
    </r>
    <r>
      <rPr>
        <sz val="12"/>
        <rFont val="UD デジタル 教科書体 N-R"/>
        <family val="1"/>
        <charset val="128"/>
      </rPr>
      <t xml:space="preserve">*</t>
    </r>
    <r>
      <rPr>
        <sz val="12"/>
        <color rgb="FFFF00FF"/>
        <rFont val="UD デジタル 教科書体 N-R"/>
        <family val="1"/>
        <charset val="128"/>
      </rPr>
      <t xml:space="preserve">B6</t>
    </r>
    <r>
      <rPr>
        <sz val="12"/>
        <rFont val="UD デジタル 教科書体 N-R"/>
        <family val="1"/>
        <charset val="128"/>
      </rPr>
      <t xml:space="preserve">-</t>
    </r>
    <r>
      <rPr>
        <sz val="12"/>
        <color rgb="FF008000"/>
        <rFont val="UD デジタル 教科書体 N-R"/>
        <family val="1"/>
        <charset val="128"/>
      </rPr>
      <t xml:space="preserve">B7</t>
    </r>
    <r>
      <rPr>
        <sz val="12"/>
        <rFont val="UD デジタル 教科書体 N-R"/>
        <family val="1"/>
        <charset val="128"/>
      </rPr>
      <t xml:space="preserve">)*(1+</t>
    </r>
    <r>
      <rPr>
        <sz val="12"/>
        <color rgb="FF000080"/>
        <rFont val="UD デジタル 教科書体 N-R"/>
        <family val="1"/>
        <charset val="128"/>
      </rPr>
      <t xml:space="preserve">B8</t>
    </r>
    <r>
      <rPr>
        <sz val="12"/>
        <rFont val="UD デジタル 教科書体 N-R"/>
        <family val="1"/>
        <charset val="128"/>
      </rPr>
      <t xml:space="preserve">),-1))</t>
    </r>
  </si>
  <si>
    <t xml:space="preserve">ROUNDDOWN(,-1)</t>
  </si>
  <si>
    <t xml:space="preserve">1の位を切り捨て</t>
  </si>
  <si>
    <r>
      <rPr>
        <sz val="12"/>
        <rFont val="UD デジタル 教科書体 N-R"/>
        <family val="1"/>
        <charset val="128"/>
      </rPr>
      <t xml:space="preserve">(</t>
    </r>
    <r>
      <rPr>
        <sz val="12"/>
        <color rgb="FFFF0000"/>
        <rFont val="UD デジタル 教科書体 N-R"/>
        <family val="1"/>
        <charset val="128"/>
      </rPr>
      <t xml:space="preserve">B5</t>
    </r>
    <r>
      <rPr>
        <sz val="12"/>
        <rFont val="UD デジタル 教科書体 N-R"/>
        <family val="1"/>
        <charset val="128"/>
      </rPr>
      <t xml:space="preserve">*</t>
    </r>
    <r>
      <rPr>
        <sz val="12"/>
        <color rgb="FFFF00FF"/>
        <rFont val="UD デジタル 教科書体 N-R"/>
        <family val="1"/>
        <charset val="128"/>
      </rPr>
      <t xml:space="preserve">B6</t>
    </r>
    <r>
      <rPr>
        <sz val="12"/>
        <rFont val="UD デジタル 教科書体 N-R"/>
        <family val="1"/>
        <charset val="128"/>
      </rPr>
      <t xml:space="preserve">-</t>
    </r>
    <r>
      <rPr>
        <sz val="12"/>
        <color rgb="FF008000"/>
        <rFont val="UD デジタル 教科書体 N-R"/>
        <family val="1"/>
        <charset val="128"/>
      </rPr>
      <t xml:space="preserve">B7</t>
    </r>
    <r>
      <rPr>
        <sz val="12"/>
        <rFont val="UD デジタル 教科書体 N-R"/>
        <family val="1"/>
        <charset val="128"/>
      </rPr>
      <t xml:space="preserve">)*(1+</t>
    </r>
    <r>
      <rPr>
        <sz val="12"/>
        <color rgb="FF000080"/>
        <rFont val="UD デジタル 教科書体 N-R"/>
        <family val="1"/>
        <charset val="128"/>
      </rPr>
      <t xml:space="preserve">B8</t>
    </r>
    <r>
      <rPr>
        <sz val="12"/>
        <rFont val="UD デジタル 教科書体 N-R"/>
        <family val="1"/>
        <charset val="128"/>
      </rPr>
      <t xml:space="preserve">)</t>
    </r>
  </si>
  <si>
    <r>
      <rPr>
        <sz val="12"/>
        <rFont val="UD デジタル 教科書体 N-R"/>
        <family val="1"/>
        <charset val="1"/>
      </rPr>
      <t xml:space="preserve">（課税対象額×所得税率－所得税控除額）×（1＋</t>
    </r>
    <r>
      <rPr>
        <sz val="12"/>
        <rFont val="UD デジタル 教科書体 N-R"/>
        <family val="1"/>
        <charset val="128"/>
      </rPr>
      <t xml:space="preserve">復興特別所得税分掛率）</t>
    </r>
  </si>
  <si>
    <t xml:space="preserve">B10</t>
  </si>
  <si>
    <r>
      <rPr>
        <sz val="12"/>
        <rFont val="UD デジタル 教科書体 N-R"/>
        <family val="1"/>
        <charset val="1"/>
      </rPr>
      <t xml:space="preserve">B10</t>
    </r>
    <r>
      <rPr>
        <sz val="12"/>
        <rFont val="UD デジタル 教科書体 N-R"/>
        <family val="1"/>
        <charset val="128"/>
      </rPr>
      <t xml:space="preserve">=IF(</t>
    </r>
    <r>
      <rPr>
        <sz val="12"/>
        <color rgb="FF0000FF"/>
        <rFont val="UD デジタル 教科書体 N-R"/>
        <family val="1"/>
        <charset val="128"/>
      </rPr>
      <t xml:space="preserve">B2</t>
    </r>
    <r>
      <rPr>
        <sz val="12"/>
        <rFont val="UD デジタル 教科書体 N-R"/>
        <family val="1"/>
        <charset val="128"/>
      </rPr>
      <t xml:space="preserve">=0,0,ROUNDDOWN(</t>
    </r>
    <r>
      <rPr>
        <sz val="12"/>
        <color rgb="FFFF0000"/>
        <rFont val="UD デジタル 教科書体 N-R"/>
        <family val="1"/>
        <charset val="128"/>
      </rPr>
      <t xml:space="preserve">B5</t>
    </r>
    <r>
      <rPr>
        <sz val="12"/>
        <rFont val="UD デジタル 教科書体 N-R"/>
        <family val="1"/>
        <charset val="128"/>
      </rPr>
      <t xml:space="preserve">*0.06,-2))</t>
    </r>
  </si>
  <si>
    <t xml:space="preserve">ROUNDDOWN(,-2)</t>
  </si>
  <si>
    <t xml:space="preserve">10の位を切り捨て</t>
  </si>
  <si>
    <r>
      <rPr>
        <sz val="12"/>
        <color rgb="FFFF0000"/>
        <rFont val="UD デジタル 教科書体 N-R"/>
        <family val="1"/>
        <charset val="128"/>
      </rPr>
      <t xml:space="preserve">B5</t>
    </r>
    <r>
      <rPr>
        <sz val="12"/>
        <rFont val="UD デジタル 教科書体 N-R"/>
        <family val="1"/>
        <charset val="128"/>
      </rPr>
      <t xml:space="preserve">*0.06</t>
    </r>
  </si>
  <si>
    <t xml:space="preserve">課税対象額×0.06</t>
  </si>
  <si>
    <t xml:space="preserve">B11</t>
  </si>
  <si>
    <r>
      <rPr>
        <sz val="12"/>
        <rFont val="UD デジタル 教科書体 N-R"/>
        <family val="1"/>
        <charset val="1"/>
      </rPr>
      <t xml:space="preserve">B11</t>
    </r>
    <r>
      <rPr>
        <sz val="12"/>
        <rFont val="UD デジタル 教科書体 N-R"/>
        <family val="1"/>
        <charset val="128"/>
      </rPr>
      <t xml:space="preserve">=IF(B2=0,0,ROUNDDOWN(B5*0.04,-2))</t>
    </r>
  </si>
  <si>
    <r>
      <rPr>
        <sz val="12"/>
        <color rgb="FFFF0000"/>
        <rFont val="UD デジタル 教科書体 N-R"/>
        <family val="1"/>
        <charset val="128"/>
      </rPr>
      <t xml:space="preserve">B5</t>
    </r>
    <r>
      <rPr>
        <sz val="12"/>
        <rFont val="UD デジタル 教科書体 N-R"/>
        <family val="1"/>
        <charset val="128"/>
      </rPr>
      <t xml:space="preserve">*0.04</t>
    </r>
  </si>
  <si>
    <t xml:space="preserve">課税対象額×0.04</t>
  </si>
  <si>
    <t xml:space="preserve">B12</t>
  </si>
  <si>
    <r>
      <rPr>
        <sz val="12"/>
        <rFont val="UD デジタル 教科書体 N-R"/>
        <family val="1"/>
        <charset val="1"/>
      </rPr>
      <t xml:space="preserve">B12</t>
    </r>
    <r>
      <rPr>
        <sz val="12"/>
        <rFont val="UD デジタル 教科書体 N-R"/>
        <family val="1"/>
        <charset val="128"/>
      </rPr>
      <t xml:space="preserve">=SUM(</t>
    </r>
    <r>
      <rPr>
        <sz val="12"/>
        <color rgb="FF0000FF"/>
        <rFont val="UD デジタル 教科書体 N-R"/>
        <family val="1"/>
        <charset val="128"/>
      </rPr>
      <t xml:space="preserve">B9:B11</t>
    </r>
    <r>
      <rPr>
        <sz val="12"/>
        <rFont val="UD デジタル 教科書体 N-R"/>
        <family val="1"/>
        <charset val="128"/>
      </rPr>
      <t xml:space="preserve">)</t>
    </r>
  </si>
  <si>
    <r>
      <rPr>
        <sz val="12"/>
        <rFont val="UD デジタル 教科書体 N-R"/>
        <family val="1"/>
        <charset val="128"/>
      </rPr>
      <t xml:space="preserve">SUM(</t>
    </r>
    <r>
      <rPr>
        <sz val="12"/>
        <color rgb="FF0000FF"/>
        <rFont val="UD デジタル 教科書体 N-R"/>
        <family val="1"/>
        <charset val="128"/>
      </rPr>
      <t xml:space="preserve">B9:B11</t>
    </r>
    <r>
      <rPr>
        <sz val="12"/>
        <rFont val="UD デジタル 教科書体 N-R"/>
        <family val="1"/>
        <charset val="128"/>
      </rPr>
      <t xml:space="preserve">)</t>
    </r>
  </si>
  <si>
    <t xml:space="preserve">所得税額＋市町村税+都道府県民税額</t>
  </si>
  <si>
    <t xml:space="preserve">B14</t>
  </si>
  <si>
    <r>
      <rPr>
        <sz val="12"/>
        <rFont val="UD デジタル 教科書体 N-R"/>
        <family val="1"/>
        <charset val="1"/>
      </rPr>
      <t xml:space="preserve">B14</t>
    </r>
    <r>
      <rPr>
        <sz val="12"/>
        <rFont val="UD デジタル 教科書体 N-R"/>
        <family val="1"/>
        <charset val="128"/>
      </rPr>
      <t xml:space="preserve">=IF(</t>
    </r>
    <r>
      <rPr>
        <sz val="12"/>
        <color rgb="FF0000FF"/>
        <rFont val="UD デジタル 教科書体 N-R"/>
        <family val="1"/>
        <charset val="128"/>
      </rPr>
      <t xml:space="preserve">B2</t>
    </r>
    <r>
      <rPr>
        <sz val="12"/>
        <rFont val="UD デジタル 教科書体 N-R"/>
        <family val="1"/>
        <charset val="128"/>
      </rPr>
      <t xml:space="preserve">=0,0,ROUNDDOWN(</t>
    </r>
    <r>
      <rPr>
        <sz val="12"/>
        <color rgb="FFFF0000"/>
        <rFont val="UD デジタル 教科書体 N-R"/>
        <family val="1"/>
        <charset val="128"/>
      </rPr>
      <t xml:space="preserve">B2</t>
    </r>
    <r>
      <rPr>
        <sz val="12"/>
        <rFont val="UD デジタル 教科書体 N-R"/>
        <family val="1"/>
        <charset val="128"/>
      </rPr>
      <t xml:space="preserve">-</t>
    </r>
    <r>
      <rPr>
        <sz val="12"/>
        <color rgb="FFFF00FF"/>
        <rFont val="UD デジタル 教科書体 N-R"/>
        <family val="1"/>
        <charset val="128"/>
      </rPr>
      <t xml:space="preserve">B12</t>
    </r>
    <r>
      <rPr>
        <sz val="12"/>
        <rFont val="UD デジタル 教科書体 N-R"/>
        <family val="1"/>
        <charset val="128"/>
      </rPr>
      <t xml:space="preserve">,-3))</t>
    </r>
  </si>
  <si>
    <r>
      <rPr>
        <sz val="12"/>
        <color rgb="FFFF0000"/>
        <rFont val="UD デジタル 教科書体 N-R"/>
        <family val="1"/>
        <charset val="128"/>
      </rPr>
      <t xml:space="preserve">B2</t>
    </r>
    <r>
      <rPr>
        <sz val="12"/>
        <rFont val="UD デジタル 教科書体 N-R"/>
        <family val="1"/>
        <charset val="128"/>
      </rPr>
      <t xml:space="preserve">-</t>
    </r>
    <r>
      <rPr>
        <sz val="12"/>
        <color rgb="FFFF00FF"/>
        <rFont val="UD デジタル 教科書体 N-R"/>
        <family val="1"/>
        <charset val="128"/>
      </rPr>
      <t xml:space="preserve">B12</t>
    </r>
  </si>
  <si>
    <t xml:space="preserve">退職金－税額計</t>
  </si>
  <si>
    <t xml:space="preserve">基本シート各セルの式説明メモ</t>
  </si>
  <si>
    <t xml:space="preserve">D1</t>
  </si>
  <si>
    <t xml:space="preserve">暦年西暦</t>
  </si>
  <si>
    <t xml:space="preserve">入力セルです</t>
  </si>
  <si>
    <t xml:space="preserve">満年齢を計算するためのスタート入力です。
法律上の満年齢を計算するため月日は必ず12/31にして下さい。</t>
  </si>
  <si>
    <t xml:space="preserve">C3</t>
  </si>
  <si>
    <t xml:space="preserve">生年月日　夫</t>
  </si>
  <si>
    <t xml:space="preserve">夫の満年齢を計算するための入力です。</t>
  </si>
  <si>
    <t xml:space="preserve">C4</t>
  </si>
  <si>
    <t xml:space="preserve">生年月日　妻</t>
  </si>
  <si>
    <t xml:space="preserve">妻の満年齢を計算するための入力です。</t>
  </si>
  <si>
    <t xml:space="preserve">E1～AT1</t>
  </si>
  <si>
    <r>
      <rPr>
        <sz val="12"/>
        <rFont val="UD デジタル 教科書体 N-R"/>
        <family val="1"/>
        <charset val="1"/>
      </rPr>
      <t xml:space="preserve">E1</t>
    </r>
    <r>
      <rPr>
        <sz val="12"/>
        <rFont val="UD デジタル 教科書体 N-R"/>
        <family val="1"/>
        <charset val="128"/>
      </rPr>
      <t xml:space="preserve">=EDATE(</t>
    </r>
    <r>
      <rPr>
        <sz val="12"/>
        <color rgb="FF0000FF"/>
        <rFont val="UD デジタル 教科書体 N-R"/>
        <family val="1"/>
        <charset val="128"/>
      </rPr>
      <t xml:space="preserve">D1</t>
    </r>
    <r>
      <rPr>
        <sz val="12"/>
        <rFont val="UD デジタル 教科書体 N-R"/>
        <family val="1"/>
        <charset val="128"/>
      </rPr>
      <t xml:space="preserve">,12)</t>
    </r>
  </si>
  <si>
    <r>
      <rPr>
        <sz val="12"/>
        <rFont val="UD デジタル 教科書体 N-R"/>
        <family val="1"/>
        <charset val="128"/>
      </rPr>
      <t xml:space="preserve">EDATE(D</t>
    </r>
    <r>
      <rPr>
        <sz val="12"/>
        <color rgb="FF0000FF"/>
        <rFont val="UD デジタル 教科書体 N-R"/>
        <family val="1"/>
        <charset val="128"/>
      </rPr>
      <t xml:space="preserve">1</t>
    </r>
    <r>
      <rPr>
        <sz val="12"/>
        <rFont val="UD デジタル 教科書体 N-R"/>
        <family val="1"/>
        <charset val="128"/>
      </rPr>
      <t xml:space="preserve">,12)</t>
    </r>
  </si>
  <si>
    <t xml:space="preserve">D1の年月日を12ヶ月後にする</t>
  </si>
  <si>
    <t xml:space="preserve">E2～AT2</t>
  </si>
  <si>
    <t xml:space="preserve">暦年和暦</t>
  </si>
  <si>
    <r>
      <rPr>
        <sz val="12"/>
        <rFont val="UD デジタル 教科書体 N-R"/>
        <family val="1"/>
        <charset val="1"/>
      </rPr>
      <t xml:space="preserve">E2</t>
    </r>
    <r>
      <rPr>
        <sz val="12"/>
        <rFont val="UD デジタル 教科書体 N-R"/>
        <family val="1"/>
        <charset val="128"/>
      </rPr>
      <t xml:space="preserve">=EDATE(</t>
    </r>
    <r>
      <rPr>
        <sz val="12"/>
        <color rgb="FF0000FF"/>
        <rFont val="UD デジタル 教科書体 N-R"/>
        <family val="1"/>
        <charset val="128"/>
      </rPr>
      <t xml:space="preserve">D2</t>
    </r>
    <r>
      <rPr>
        <sz val="12"/>
        <rFont val="UD デジタル 教科書体 N-R"/>
        <family val="1"/>
        <charset val="128"/>
      </rPr>
      <t xml:space="preserve">,12)</t>
    </r>
  </si>
  <si>
    <r>
      <rPr>
        <sz val="12"/>
        <rFont val="UD デジタル 教科書体 N-R"/>
        <family val="1"/>
        <charset val="128"/>
      </rPr>
      <t xml:space="preserve">EDATE(D</t>
    </r>
    <r>
      <rPr>
        <sz val="12"/>
        <color rgb="FF0000FF"/>
        <rFont val="UD デジタル 教科書体 N-R"/>
        <family val="1"/>
        <charset val="128"/>
      </rPr>
      <t xml:space="preserve">2</t>
    </r>
    <r>
      <rPr>
        <sz val="12"/>
        <rFont val="UD デジタル 教科書体 N-R"/>
        <family val="1"/>
        <charset val="128"/>
      </rPr>
      <t xml:space="preserve">,12)</t>
    </r>
  </si>
  <si>
    <t xml:space="preserve">D2の年月日を12ヶ月後にする</t>
  </si>
  <si>
    <t xml:space="preserve">D3～AT3</t>
  </si>
  <si>
    <t xml:space="preserve">年齢　夫</t>
  </si>
  <si>
    <r>
      <rPr>
        <sz val="12"/>
        <rFont val="UD デジタル 教科書体 N-R"/>
        <family val="1"/>
        <charset val="128"/>
      </rPr>
      <t xml:space="preserve">D3=IF(DATEDIF(</t>
    </r>
    <r>
      <rPr>
        <sz val="12"/>
        <color rgb="FF0000FF"/>
        <rFont val="UD デジタル 教科書体 N-R"/>
        <family val="1"/>
        <charset val="128"/>
      </rPr>
      <t xml:space="preserve">$C$3</t>
    </r>
    <r>
      <rPr>
        <sz val="12"/>
        <rFont val="UD デジタル 教科書体 N-R"/>
        <family val="1"/>
        <charset val="128"/>
      </rPr>
      <t xml:space="preserve">,</t>
    </r>
    <r>
      <rPr>
        <sz val="12"/>
        <color rgb="FFFF0000"/>
        <rFont val="UD デジタル 教科書体 N-R"/>
        <family val="1"/>
        <charset val="128"/>
      </rPr>
      <t xml:space="preserve">D$1</t>
    </r>
    <r>
      <rPr>
        <sz val="12"/>
        <rFont val="UD デジタル 教科書体 N-R"/>
        <family val="1"/>
        <charset val="128"/>
      </rPr>
      <t xml:space="preserve">+1,"Y")&gt;85,0,DATEDIF(</t>
    </r>
    <r>
      <rPr>
        <sz val="12"/>
        <color rgb="FF0000FF"/>
        <rFont val="UD デジタル 教科書体 N-R"/>
        <family val="1"/>
        <charset val="128"/>
      </rPr>
      <t xml:space="preserve">$C$3</t>
    </r>
    <r>
      <rPr>
        <sz val="12"/>
        <rFont val="UD デジタル 教科書体 N-R"/>
        <family val="1"/>
        <charset val="128"/>
      </rPr>
      <t xml:space="preserve">,</t>
    </r>
    <r>
      <rPr>
        <sz val="12"/>
        <color rgb="FFFF0000"/>
        <rFont val="UD デジタル 教科書体 N-R"/>
        <family val="1"/>
        <charset val="128"/>
      </rPr>
      <t xml:space="preserve">D$1</t>
    </r>
    <r>
      <rPr>
        <sz val="12"/>
        <rFont val="UD デジタル 教科書体 N-R"/>
        <family val="1"/>
        <charset val="128"/>
      </rPr>
      <t xml:space="preserve">+1,"Y"))</t>
    </r>
  </si>
  <si>
    <t xml:space="preserve">IF(DATEDIF①&gt;85,0,DATEDIF①)</t>
  </si>
  <si>
    <t xml:space="preserve">DATEDIF①（満年齢夫）が85（寿命年齢）超えの場合は、0とする</t>
  </si>
  <si>
    <t xml:space="preserve">DATEDIF①の値</t>
  </si>
  <si>
    <r>
      <rPr>
        <sz val="12"/>
        <rFont val="UD デジタル 教科書体 N-R"/>
        <family val="1"/>
        <charset val="128"/>
      </rPr>
      <t xml:space="preserve">DATEDIF①=DATEDIF($</t>
    </r>
    <r>
      <rPr>
        <sz val="12"/>
        <color rgb="FF0000FF"/>
        <rFont val="UD デジタル 教科書体 N-R"/>
        <family val="1"/>
        <charset val="128"/>
      </rPr>
      <t xml:space="preserve">C$3</t>
    </r>
    <r>
      <rPr>
        <sz val="12"/>
        <rFont val="UD デジタル 教科書体 N-R"/>
        <family val="1"/>
        <charset val="128"/>
      </rPr>
      <t xml:space="preserve">,</t>
    </r>
    <r>
      <rPr>
        <sz val="12"/>
        <color rgb="FFFF0000"/>
        <rFont val="UD デジタル 教科書体 N-R"/>
        <family val="1"/>
        <charset val="128"/>
      </rPr>
      <t xml:space="preserve">D$1</t>
    </r>
    <r>
      <rPr>
        <sz val="12"/>
        <rFont val="UD デジタル 教科書体 N-R"/>
        <family val="1"/>
        <charset val="128"/>
      </rPr>
      <t xml:space="preserve">+1,"Y")</t>
    </r>
  </si>
  <si>
    <t xml:space="preserve">C3（夫　生年月日）からD1＋1（暦年西暦に1を足す）までのY（年数）を求めた値（満年齢）</t>
  </si>
  <si>
    <t xml:space="preserve">法律上の満年齢にするため1日プラスしています</t>
  </si>
  <si>
    <t xml:space="preserve">D4～AT4</t>
  </si>
  <si>
    <t xml:space="preserve">年齢　妻</t>
  </si>
  <si>
    <r>
      <rPr>
        <sz val="12"/>
        <rFont val="UD デジタル 教科書体 N-R"/>
        <family val="1"/>
        <charset val="128"/>
      </rPr>
      <t xml:space="preserve">D4=IF(DATEDIF(</t>
    </r>
    <r>
      <rPr>
        <sz val="12"/>
        <color rgb="FF0000FF"/>
        <rFont val="UD デジタル 教科書体 N-R"/>
        <family val="1"/>
        <charset val="128"/>
      </rPr>
      <t xml:space="preserve">$C$4</t>
    </r>
    <r>
      <rPr>
        <sz val="12"/>
        <rFont val="UD デジタル 教科書体 N-R"/>
        <family val="1"/>
        <charset val="128"/>
      </rPr>
      <t xml:space="preserve">,</t>
    </r>
    <r>
      <rPr>
        <sz val="12"/>
        <color rgb="FFFF0000"/>
        <rFont val="UD デジタル 教科書体 N-R"/>
        <family val="1"/>
        <charset val="128"/>
      </rPr>
      <t xml:space="preserve">D$1</t>
    </r>
    <r>
      <rPr>
        <sz val="12"/>
        <rFont val="UD デジタル 教科書体 N-R"/>
        <family val="1"/>
        <charset val="128"/>
      </rPr>
      <t xml:space="preserve">+1,"Y")&gt;90,0,DATEDIF(</t>
    </r>
    <r>
      <rPr>
        <sz val="12"/>
        <color rgb="FF0000FF"/>
        <rFont val="UD デジタル 教科書体 N-R"/>
        <family val="1"/>
        <charset val="128"/>
      </rPr>
      <t xml:space="preserve">$C$4</t>
    </r>
    <r>
      <rPr>
        <sz val="12"/>
        <rFont val="UD デジタル 教科書体 N-R"/>
        <family val="1"/>
        <charset val="128"/>
      </rPr>
      <t xml:space="preserve">,</t>
    </r>
    <r>
      <rPr>
        <sz val="12"/>
        <color rgb="FFFF0000"/>
        <rFont val="UD デジタル 教科書体 N-R"/>
        <family val="1"/>
        <charset val="128"/>
      </rPr>
      <t xml:space="preserve">D$1</t>
    </r>
    <r>
      <rPr>
        <sz val="12"/>
        <rFont val="UD デジタル 教科書体 N-R"/>
        <family val="1"/>
        <charset val="128"/>
      </rPr>
      <t xml:space="preserve">+1,"Y"))</t>
    </r>
  </si>
  <si>
    <t xml:space="preserve">IF(DATEDIF②&gt;90,0,DATEDIF②)</t>
  </si>
  <si>
    <t xml:space="preserve">DATEDIF②（満年齢妻）が90（寿命年齢）超えの場合は、0とする</t>
  </si>
  <si>
    <t xml:space="preserve">DATEDIF②の値</t>
  </si>
  <si>
    <r>
      <rPr>
        <sz val="12"/>
        <rFont val="UD デジタル 教科書体 N-R"/>
        <family val="1"/>
        <charset val="128"/>
      </rPr>
      <t xml:space="preserve">DATEDIF②=DATEDIF(</t>
    </r>
    <r>
      <rPr>
        <sz val="12"/>
        <color rgb="FF0000FF"/>
        <rFont val="UD デジタル 教科書体 N-R"/>
        <family val="1"/>
        <charset val="128"/>
      </rPr>
      <t xml:space="preserve">$C$4</t>
    </r>
    <r>
      <rPr>
        <sz val="12"/>
        <rFont val="UD デジタル 教科書体 N-R"/>
        <family val="1"/>
        <charset val="128"/>
      </rPr>
      <t xml:space="preserve">,</t>
    </r>
    <r>
      <rPr>
        <sz val="12"/>
        <color rgb="FFFF0000"/>
        <rFont val="UD デジタル 教科書体 N-R"/>
        <family val="1"/>
        <charset val="128"/>
      </rPr>
      <t xml:space="preserve">D$1</t>
    </r>
    <r>
      <rPr>
        <sz val="12"/>
        <rFont val="UD デジタル 教科書体 N-R"/>
        <family val="1"/>
        <charset val="128"/>
      </rPr>
      <t xml:space="preserve">+1,"Y")</t>
    </r>
  </si>
  <si>
    <t xml:space="preserve">C4（妻　生年月日）からD1＋1（暦年西暦に1を足す）までのY（年数）を求めた値（満年齢）</t>
  </si>
  <si>
    <t xml:space="preserve">D16～AT16</t>
  </si>
  <si>
    <r>
      <rPr>
        <sz val="12"/>
        <rFont val="UD デジタル 教科書体 N-R"/>
        <family val="1"/>
        <charset val="128"/>
      </rPr>
      <t xml:space="preserve">D16=SUM(D</t>
    </r>
    <r>
      <rPr>
        <sz val="12"/>
        <color rgb="FF0000FF"/>
        <rFont val="UD デジタル 教科書体 N-R"/>
        <family val="1"/>
        <charset val="128"/>
      </rPr>
      <t xml:space="preserve">6:D15</t>
    </r>
    <r>
      <rPr>
        <sz val="12"/>
        <rFont val="UD デジタル 教科書体 N-R"/>
        <family val="1"/>
        <charset val="128"/>
      </rPr>
      <t xml:space="preserve">)</t>
    </r>
  </si>
  <si>
    <r>
      <rPr>
        <sz val="12"/>
        <rFont val="UD デジタル 教科書体 N-R"/>
        <family val="1"/>
        <charset val="128"/>
      </rPr>
      <t xml:space="preserve">SUM(D</t>
    </r>
    <r>
      <rPr>
        <sz val="12"/>
        <color rgb="FF0000FF"/>
        <rFont val="UD デジタル 教科書体 N-R"/>
        <family val="1"/>
        <charset val="128"/>
      </rPr>
      <t xml:space="preserve">6:D15</t>
    </r>
    <r>
      <rPr>
        <sz val="12"/>
        <rFont val="UD デジタル 教科書体 N-R"/>
        <family val="1"/>
        <charset val="128"/>
      </rPr>
      <t xml:space="preserve">)</t>
    </r>
  </si>
  <si>
    <t xml:space="preserve">D6からD15までを集計</t>
  </si>
  <si>
    <t xml:space="preserve">D34～AT34</t>
  </si>
  <si>
    <r>
      <rPr>
        <sz val="12"/>
        <rFont val="UD デジタル 教科書体 N-R"/>
        <family val="1"/>
        <charset val="1"/>
      </rPr>
      <t xml:space="preserve">D34</t>
    </r>
    <r>
      <rPr>
        <sz val="12"/>
        <rFont val="UD デジタル 教科書体 N-R"/>
        <family val="1"/>
        <charset val="128"/>
      </rPr>
      <t xml:space="preserve">=SUM(D</t>
    </r>
    <r>
      <rPr>
        <sz val="12"/>
        <color rgb="FF0000FF"/>
        <rFont val="UD デジタル 教科書体 N-R"/>
        <family val="1"/>
        <charset val="128"/>
      </rPr>
      <t xml:space="preserve">17:D33</t>
    </r>
    <r>
      <rPr>
        <sz val="12"/>
        <rFont val="UD デジタル 教科書体 N-R"/>
        <family val="1"/>
        <charset val="128"/>
      </rPr>
      <t xml:space="preserve">)</t>
    </r>
  </si>
  <si>
    <r>
      <rPr>
        <sz val="12"/>
        <rFont val="UD デジタル 教科書体 N-R"/>
        <family val="1"/>
        <charset val="128"/>
      </rPr>
      <t xml:space="preserve">SUM(D</t>
    </r>
    <r>
      <rPr>
        <sz val="12"/>
        <color rgb="FF0000FF"/>
        <rFont val="UD デジタル 教科書体 N-R"/>
        <family val="1"/>
        <charset val="128"/>
      </rPr>
      <t xml:space="preserve">17:D33</t>
    </r>
    <r>
      <rPr>
        <sz val="12"/>
        <rFont val="UD デジタル 教科書体 N-R"/>
        <family val="1"/>
        <charset val="128"/>
      </rPr>
      <t xml:space="preserve">)</t>
    </r>
  </si>
  <si>
    <t xml:space="preserve">D17からD33までを集計</t>
  </si>
  <si>
    <t xml:space="preserve">D35～AT35</t>
  </si>
  <si>
    <r>
      <rPr>
        <sz val="12"/>
        <rFont val="UD デジタル 教科書体 N-R"/>
        <family val="1"/>
        <charset val="1"/>
      </rPr>
      <t xml:space="preserve">D35</t>
    </r>
    <r>
      <rPr>
        <sz val="12"/>
        <rFont val="UD デジタル 教科書体 N-R"/>
        <family val="1"/>
        <charset val="128"/>
      </rPr>
      <t xml:space="preserve">=D</t>
    </r>
    <r>
      <rPr>
        <sz val="12"/>
        <color rgb="FF0000FF"/>
        <rFont val="UD デジタル 教科書体 N-R"/>
        <family val="1"/>
        <charset val="128"/>
      </rPr>
      <t xml:space="preserve">16</t>
    </r>
    <r>
      <rPr>
        <sz val="12"/>
        <rFont val="UD デジタル 教科書体 N-R"/>
        <family val="1"/>
        <charset val="128"/>
      </rPr>
      <t xml:space="preserve">-D</t>
    </r>
    <r>
      <rPr>
        <sz val="12"/>
        <color rgb="FFFF0000"/>
        <rFont val="UD デジタル 教科書体 N-R"/>
        <family val="1"/>
        <charset val="128"/>
      </rPr>
      <t xml:space="preserve">34</t>
    </r>
  </si>
  <si>
    <r>
      <rPr>
        <sz val="12"/>
        <color rgb="FF0000FF"/>
        <rFont val="UD デジタル 教科書体 N-R"/>
        <family val="1"/>
        <charset val="128"/>
      </rPr>
      <t xml:space="preserve">D16</t>
    </r>
    <r>
      <rPr>
        <sz val="12"/>
        <rFont val="UD デジタル 教科書体 N-R"/>
        <family val="1"/>
        <charset val="128"/>
      </rPr>
      <t xml:space="preserve">-D</t>
    </r>
    <r>
      <rPr>
        <sz val="12"/>
        <color rgb="FFFF0000"/>
        <rFont val="UD デジタル 教科書体 N-R"/>
        <family val="1"/>
        <charset val="128"/>
      </rPr>
      <t xml:space="preserve">34</t>
    </r>
  </si>
  <si>
    <t xml:space="preserve">D16（収入計）からD34（支出計）を引いた値</t>
  </si>
  <si>
    <t xml:space="preserve">D41～AT41</t>
  </si>
  <si>
    <r>
      <rPr>
        <sz val="12"/>
        <rFont val="UD デジタル 教科書体 N-R"/>
        <family val="1"/>
        <charset val="1"/>
      </rPr>
      <t xml:space="preserve">D41</t>
    </r>
    <r>
      <rPr>
        <sz val="12"/>
        <rFont val="UD デジタル 教科書体 N-R"/>
        <family val="1"/>
        <charset val="128"/>
      </rPr>
      <t xml:space="preserve">=SUM(D</t>
    </r>
    <r>
      <rPr>
        <sz val="12"/>
        <color rgb="FF0000FF"/>
        <rFont val="UD デジタル 教科書体 N-R"/>
        <family val="1"/>
        <charset val="128"/>
      </rPr>
      <t xml:space="preserve">36:D40</t>
    </r>
    <r>
      <rPr>
        <sz val="12"/>
        <rFont val="UD デジタル 教科書体 N-R"/>
        <family val="1"/>
        <charset val="128"/>
      </rPr>
      <t xml:space="preserve">)</t>
    </r>
  </si>
  <si>
    <r>
      <rPr>
        <sz val="12"/>
        <rFont val="UD デジタル 教科書体 N-R"/>
        <family val="1"/>
        <charset val="128"/>
      </rPr>
      <t xml:space="preserve">SUM(D</t>
    </r>
    <r>
      <rPr>
        <sz val="12"/>
        <color rgb="FF0000FF"/>
        <rFont val="UD デジタル 教科書体 N-R"/>
        <family val="1"/>
        <charset val="128"/>
      </rPr>
      <t xml:space="preserve">36:D40</t>
    </r>
    <r>
      <rPr>
        <sz val="12"/>
        <rFont val="UD デジタル 教科書体 N-R"/>
        <family val="1"/>
        <charset val="128"/>
      </rPr>
      <t xml:space="preserve">)</t>
    </r>
  </si>
  <si>
    <t xml:space="preserve">D36からD40までを集計</t>
  </si>
  <si>
    <t xml:space="preserve">D42～AT42</t>
  </si>
  <si>
    <r>
      <rPr>
        <sz val="12"/>
        <rFont val="UD デジタル 教科書体 N-R"/>
        <family val="1"/>
        <charset val="1"/>
      </rPr>
      <t xml:space="preserve">D42</t>
    </r>
    <r>
      <rPr>
        <sz val="12"/>
        <rFont val="UD デジタル 教科書体 N-R"/>
        <family val="1"/>
        <charset val="128"/>
      </rPr>
      <t xml:space="preserve">=D</t>
    </r>
    <r>
      <rPr>
        <sz val="12"/>
        <color rgb="FF0000FF"/>
        <rFont val="UD デジタル 教科書体 N-R"/>
        <family val="1"/>
        <charset val="128"/>
      </rPr>
      <t xml:space="preserve">35</t>
    </r>
    <r>
      <rPr>
        <sz val="12"/>
        <rFont val="UD デジタル 教科書体 N-R"/>
        <family val="1"/>
        <charset val="128"/>
      </rPr>
      <t xml:space="preserve">+D</t>
    </r>
    <r>
      <rPr>
        <sz val="12"/>
        <color rgb="FFFF0000"/>
        <rFont val="UD デジタル 教科書体 N-R"/>
        <family val="1"/>
        <charset val="128"/>
      </rPr>
      <t xml:space="preserve">41</t>
    </r>
  </si>
  <si>
    <r>
      <rPr>
        <sz val="12"/>
        <color rgb="FF0000FF"/>
        <rFont val="UD デジタル 教科書体 N-R"/>
        <family val="1"/>
        <charset val="128"/>
      </rPr>
      <t xml:space="preserve">D35</t>
    </r>
    <r>
      <rPr>
        <sz val="12"/>
        <rFont val="UD デジタル 教科書体 N-R"/>
        <family val="1"/>
        <charset val="128"/>
      </rPr>
      <t xml:space="preserve">+D</t>
    </r>
    <r>
      <rPr>
        <sz val="12"/>
        <color rgb="FFFF0000"/>
        <rFont val="UD デジタル 教科書体 N-R"/>
        <family val="1"/>
        <charset val="128"/>
      </rPr>
      <t xml:space="preserve">41</t>
    </r>
  </si>
  <si>
    <t xml:space="preserve">D35（収支）にD41（保持金＋収支）を足した値</t>
  </si>
  <si>
    <t xml:space="preserve">税金（年金）シート各セルの式説明メモ</t>
  </si>
  <si>
    <t xml:space="preserve">D17～AS17</t>
  </si>
  <si>
    <r>
      <rPr>
        <sz val="12"/>
        <rFont val="UD デジタル 教科書体 N-R"/>
        <family val="1"/>
        <charset val="1"/>
      </rPr>
      <t xml:space="preserve">D17</t>
    </r>
    <r>
      <rPr>
        <sz val="12"/>
        <rFont val="UD デジタル 教科書体 N-R"/>
        <family val="1"/>
        <charset val="128"/>
      </rPr>
      <t xml:space="preserve">=IF(OR(</t>
    </r>
    <r>
      <rPr>
        <sz val="12"/>
        <color rgb="FF0000FF"/>
        <rFont val="UD デジタル 教科書体 N-R"/>
        <family val="1"/>
        <charset val="128"/>
      </rPr>
      <t xml:space="preserve">D3</t>
    </r>
    <r>
      <rPr>
        <sz val="12"/>
        <rFont val="UD デジタル 教科書体 N-R"/>
        <family val="1"/>
        <charset val="128"/>
      </rPr>
      <t xml:space="preserve">=0,</t>
    </r>
    <r>
      <rPr>
        <sz val="12"/>
        <color rgb="FFFF0000"/>
        <rFont val="UD デジタル 教科書体 N-R"/>
        <family val="1"/>
        <charset val="128"/>
      </rPr>
      <t xml:space="preserve">D14</t>
    </r>
    <r>
      <rPr>
        <sz val="12"/>
        <rFont val="UD デジタル 教科書体 N-R"/>
        <family val="1"/>
        <charset val="128"/>
      </rPr>
      <t xml:space="preserve">=0),0,IF(</t>
    </r>
    <r>
      <rPr>
        <sz val="12"/>
        <color rgb="FF0000FF"/>
        <rFont val="UD デジタル 教科書体 N-R"/>
        <family val="1"/>
        <charset val="128"/>
      </rPr>
      <t xml:space="preserve">D3</t>
    </r>
    <r>
      <rPr>
        <sz val="12"/>
        <rFont val="UD デジタル 教科書体 N-R"/>
        <family val="1"/>
        <charset val="128"/>
      </rPr>
      <t xml:space="preserve">&lt;64,IF(</t>
    </r>
    <r>
      <rPr>
        <sz val="12"/>
        <color rgb="FFFF0000"/>
        <rFont val="UD デジタル 教科書体 N-R"/>
        <family val="1"/>
        <charset val="128"/>
      </rPr>
      <t xml:space="preserve">D14</t>
    </r>
    <r>
      <rPr>
        <sz val="12"/>
        <rFont val="UD デジタル 教科書体 N-R"/>
        <family val="1"/>
        <charset val="128"/>
      </rPr>
      <t xml:space="preserve">&lt;</t>
    </r>
    <r>
      <rPr>
        <sz val="12"/>
        <color rgb="FF000080"/>
        <rFont val="UD デジタル 教科書体 N-R"/>
        <family val="1"/>
        <charset val="128"/>
      </rPr>
      <t xml:space="preserve">$F$58</t>
    </r>
    <r>
      <rPr>
        <sz val="12"/>
        <rFont val="UD デジタル 教科書体 N-R"/>
        <family val="1"/>
        <charset val="128"/>
      </rPr>
      <t xml:space="preserve">,</t>
    </r>
    <r>
      <rPr>
        <sz val="12"/>
        <color rgb="FFFF0000"/>
        <rFont val="UD デジタル 教科書体 N-R"/>
        <family val="1"/>
        <charset val="128"/>
      </rPr>
      <t xml:space="preserve">D14</t>
    </r>
    <r>
      <rPr>
        <sz val="12"/>
        <rFont val="UD デジタル 教科書体 N-R"/>
        <family val="1"/>
        <charset val="128"/>
      </rPr>
      <t xml:space="preserve">,IF(</t>
    </r>
    <r>
      <rPr>
        <sz val="12"/>
        <color rgb="FFFF0000"/>
        <rFont val="UD デジタル 教科書体 N-R"/>
        <family val="1"/>
        <charset val="128"/>
      </rPr>
      <t xml:space="preserve">D14</t>
    </r>
    <r>
      <rPr>
        <sz val="12"/>
        <rFont val="UD デジタル 教科書体 N-R"/>
        <family val="1"/>
        <charset val="128"/>
      </rPr>
      <t xml:space="preserve">&lt;</t>
    </r>
    <r>
      <rPr>
        <sz val="12"/>
        <color rgb="FF808000"/>
        <rFont val="UD デジタル 教科書体 N-R"/>
        <family val="1"/>
        <charset val="128"/>
      </rPr>
      <t xml:space="preserve">$F$59</t>
    </r>
    <r>
      <rPr>
        <sz val="12"/>
        <rFont val="UD デジタル 教科書体 N-R"/>
        <family val="1"/>
        <charset val="128"/>
      </rPr>
      <t xml:space="preserve">,</t>
    </r>
    <r>
      <rPr>
        <sz val="12"/>
        <color rgb="FF0000FF"/>
        <rFont val="UD デジタル 教科書体 N-R"/>
        <family val="1"/>
        <charset val="128"/>
      </rPr>
      <t xml:space="preserve">$K$59</t>
    </r>
    <r>
      <rPr>
        <sz val="12"/>
        <rFont val="UD デジタル 教科書体 N-R"/>
        <family val="1"/>
        <charset val="128"/>
      </rPr>
      <t xml:space="preserve">,IF(</t>
    </r>
    <r>
      <rPr>
        <sz val="12"/>
        <color rgb="FFFF0000"/>
        <rFont val="UD デジタル 教科書体 N-R"/>
        <family val="1"/>
        <charset val="128"/>
      </rPr>
      <t xml:space="preserve">D14</t>
    </r>
    <r>
      <rPr>
        <sz val="12"/>
        <rFont val="UD デジタル 教科書体 N-R"/>
        <family val="1"/>
        <charset val="128"/>
      </rPr>
      <t xml:space="preserve">&lt;</t>
    </r>
    <r>
      <rPr>
        <sz val="12"/>
        <color rgb="FFFF00FF"/>
        <rFont val="UD デジタル 教科書体 N-R"/>
        <family val="1"/>
        <charset val="128"/>
      </rPr>
      <t xml:space="preserve">$F$60</t>
    </r>
    <r>
      <rPr>
        <sz val="12"/>
        <rFont val="UD デジタル 教科書体 N-R"/>
        <family val="1"/>
        <charset val="128"/>
      </rPr>
      <t xml:space="preserve">,</t>
    </r>
    <r>
      <rPr>
        <sz val="12"/>
        <color rgb="FFFF0000"/>
        <rFont val="UD デジタル 教科書体 N-R"/>
        <family val="1"/>
        <charset val="128"/>
      </rPr>
      <t xml:space="preserve">D14</t>
    </r>
    <r>
      <rPr>
        <sz val="12"/>
        <rFont val="UD デジタル 教科書体 N-R"/>
        <family val="1"/>
        <charset val="128"/>
      </rPr>
      <t xml:space="preserve">*</t>
    </r>
    <r>
      <rPr>
        <sz val="12"/>
        <color rgb="FF000080"/>
        <rFont val="UD デジタル 教科書体 N-R"/>
        <family val="1"/>
        <charset val="128"/>
      </rPr>
      <t xml:space="preserve">$I$60</t>
    </r>
    <r>
      <rPr>
        <sz val="12"/>
        <rFont val="UD デジタル 教科書体 N-R"/>
        <family val="1"/>
        <charset val="128"/>
      </rPr>
      <t xml:space="preserve">+</t>
    </r>
    <r>
      <rPr>
        <sz val="12"/>
        <color rgb="FF800000"/>
        <rFont val="UD デジタル 教科書体 N-R"/>
        <family val="1"/>
        <charset val="128"/>
      </rPr>
      <t xml:space="preserve">$K$60</t>
    </r>
    <r>
      <rPr>
        <sz val="12"/>
        <rFont val="UD デジタル 教科書体 N-R"/>
        <family val="1"/>
        <charset val="128"/>
      </rPr>
      <t xml:space="preserve">,IF(</t>
    </r>
    <r>
      <rPr>
        <sz val="12"/>
        <color rgb="FFFF0000"/>
        <rFont val="UD デジタル 教科書体 N-R"/>
        <family val="1"/>
        <charset val="128"/>
      </rPr>
      <t xml:space="preserve">D14</t>
    </r>
    <r>
      <rPr>
        <sz val="12"/>
        <rFont val="UD デジタル 教科書体 N-R"/>
        <family val="1"/>
        <charset val="128"/>
      </rPr>
      <t xml:space="preserve">&lt;</t>
    </r>
    <r>
      <rPr>
        <sz val="12"/>
        <color rgb="FF808000"/>
        <rFont val="UD デジタル 教科書体 N-R"/>
        <family val="1"/>
        <charset val="128"/>
      </rPr>
      <t xml:space="preserve">$F$61</t>
    </r>
    <r>
      <rPr>
        <sz val="12"/>
        <rFont val="UD デジタル 教科書体 N-R"/>
        <family val="1"/>
        <charset val="128"/>
      </rPr>
      <t xml:space="preserve">,</t>
    </r>
    <r>
      <rPr>
        <sz val="12"/>
        <color rgb="FFFF0000"/>
        <rFont val="UD デジタル 教科書体 N-R"/>
        <family val="1"/>
        <charset val="128"/>
      </rPr>
      <t xml:space="preserve">D14</t>
    </r>
    <r>
      <rPr>
        <sz val="12"/>
        <rFont val="UD デジタル 教科書体 N-R"/>
        <family val="1"/>
        <charset val="128"/>
      </rPr>
      <t xml:space="preserve">*</t>
    </r>
    <r>
      <rPr>
        <sz val="12"/>
        <color rgb="FFFF0000"/>
        <rFont val="UD デジタル 教科書体 N-R"/>
        <family val="1"/>
        <charset val="128"/>
      </rPr>
      <t xml:space="preserve">$I$61</t>
    </r>
    <r>
      <rPr>
        <sz val="12"/>
        <rFont val="UD デジタル 教科書体 N-R"/>
        <family val="1"/>
        <charset val="128"/>
      </rPr>
      <t xml:space="preserve">+</t>
    </r>
    <r>
      <rPr>
        <sz val="12"/>
        <color rgb="FFFF00FF"/>
        <rFont val="UD デジタル 教科書体 N-R"/>
        <family val="1"/>
        <charset val="128"/>
      </rPr>
      <t xml:space="preserve">$K$61</t>
    </r>
    <r>
      <rPr>
        <sz val="12"/>
        <rFont val="UD デジタル 教科書体 N-R"/>
        <family val="1"/>
        <charset val="128"/>
      </rPr>
      <t xml:space="preserve">,IF(</t>
    </r>
    <r>
      <rPr>
        <sz val="12"/>
        <color rgb="FFFF0000"/>
        <rFont val="UD デジタル 教科書体 N-R"/>
        <family val="1"/>
        <charset val="128"/>
      </rPr>
      <t xml:space="preserve">D14</t>
    </r>
    <r>
      <rPr>
        <sz val="12"/>
        <rFont val="UD デジタル 教科書体 N-R"/>
        <family val="1"/>
        <charset val="128"/>
      </rPr>
      <t xml:space="preserve">&lt;</t>
    </r>
    <r>
      <rPr>
        <sz val="12"/>
        <color rgb="FF000080"/>
        <rFont val="UD デジタル 教科書体 N-R"/>
        <family val="1"/>
        <charset val="128"/>
      </rPr>
      <t xml:space="preserve">$F$62</t>
    </r>
    <r>
      <rPr>
        <sz val="12"/>
        <rFont val="UD デジタル 教科書体 N-R"/>
        <family val="1"/>
        <charset val="128"/>
      </rPr>
      <t xml:space="preserve">,</t>
    </r>
    <r>
      <rPr>
        <sz val="12"/>
        <color rgb="FFFF0000"/>
        <rFont val="UD デジタル 教科書体 N-R"/>
        <family val="1"/>
        <charset val="128"/>
      </rPr>
      <t xml:space="preserve">D14</t>
    </r>
    <r>
      <rPr>
        <sz val="12"/>
        <rFont val="UD デジタル 教科書体 N-R"/>
        <family val="1"/>
        <charset val="128"/>
      </rPr>
      <t xml:space="preserve">*</t>
    </r>
    <r>
      <rPr>
        <sz val="12"/>
        <color rgb="FF800080"/>
        <rFont val="UD デジタル 教科書体 N-R"/>
        <family val="1"/>
        <charset val="128"/>
      </rPr>
      <t xml:space="preserve">$I$62</t>
    </r>
    <r>
      <rPr>
        <sz val="12"/>
        <rFont val="UD デジタル 教科書体 N-R"/>
        <family val="1"/>
        <charset val="128"/>
      </rPr>
      <t xml:space="preserve">+</t>
    </r>
    <r>
      <rPr>
        <sz val="12"/>
        <color rgb="FF808000"/>
        <rFont val="UD デジタル 教科書体 N-R"/>
        <family val="1"/>
        <charset val="128"/>
      </rPr>
      <t xml:space="preserve">$K$62</t>
    </r>
    <r>
      <rPr>
        <sz val="12"/>
        <rFont val="UD デジタル 教科書体 N-R"/>
        <family val="1"/>
        <charset val="128"/>
      </rPr>
      <t xml:space="preserve">,</t>
    </r>
    <r>
      <rPr>
        <sz val="12"/>
        <color rgb="FF0000FF"/>
        <rFont val="UD デジタル 教科書体 N-R"/>
        <family val="1"/>
        <charset val="128"/>
      </rPr>
      <t xml:space="preserve">$K$63</t>
    </r>
    <r>
      <rPr>
        <sz val="12"/>
        <rFont val="UD デジタル 教科書体 N-R"/>
        <family val="1"/>
        <charset val="128"/>
      </rPr>
      <t xml:space="preserve">))))),IF(</t>
    </r>
    <r>
      <rPr>
        <sz val="12"/>
        <color rgb="FFFF0000"/>
        <rFont val="UD デジタル 教科書体 N-R"/>
        <family val="1"/>
        <charset val="128"/>
      </rPr>
      <t xml:space="preserve">D14</t>
    </r>
    <r>
      <rPr>
        <sz val="12"/>
        <rFont val="UD デジタル 教科書体 N-R"/>
        <family val="1"/>
        <charset val="128"/>
      </rPr>
      <t xml:space="preserve">&lt;</t>
    </r>
    <r>
      <rPr>
        <sz val="12"/>
        <color rgb="FFFF00FF"/>
        <rFont val="UD デジタル 教科書体 N-R"/>
        <family val="1"/>
        <charset val="128"/>
      </rPr>
      <t xml:space="preserve">$F$64</t>
    </r>
    <r>
      <rPr>
        <sz val="12"/>
        <rFont val="UD デジタル 教科書体 N-R"/>
        <family val="1"/>
        <charset val="128"/>
      </rPr>
      <t xml:space="preserve">,</t>
    </r>
    <r>
      <rPr>
        <sz val="12"/>
        <color rgb="FFFF0000"/>
        <rFont val="UD デジタル 教科書体 N-R"/>
        <family val="1"/>
        <charset val="128"/>
      </rPr>
      <t xml:space="preserve">D14</t>
    </r>
    <r>
      <rPr>
        <sz val="12"/>
        <rFont val="UD デジタル 教科書体 N-R"/>
        <family val="1"/>
        <charset val="128"/>
      </rPr>
      <t xml:space="preserve">,IF(</t>
    </r>
    <r>
      <rPr>
        <sz val="12"/>
        <color rgb="FFFF0000"/>
        <rFont val="UD デジタル 教科書体 N-R"/>
        <family val="1"/>
        <charset val="128"/>
      </rPr>
      <t xml:space="preserve">D14</t>
    </r>
    <r>
      <rPr>
        <sz val="12"/>
        <rFont val="UD デジタル 教科書体 N-R"/>
        <family val="1"/>
        <charset val="128"/>
      </rPr>
      <t xml:space="preserve">&lt;</t>
    </r>
    <r>
      <rPr>
        <sz val="12"/>
        <color rgb="FF800000"/>
        <rFont val="UD デジタル 教科書体 N-R"/>
        <family val="1"/>
        <charset val="128"/>
      </rPr>
      <t xml:space="preserve">$F$65</t>
    </r>
    <r>
      <rPr>
        <sz val="12"/>
        <rFont val="UD デジタル 教科書体 N-R"/>
        <family val="1"/>
        <charset val="128"/>
      </rPr>
      <t xml:space="preserve">,</t>
    </r>
    <r>
      <rPr>
        <sz val="12"/>
        <color rgb="FF800080"/>
        <rFont val="UD デジタル 教科書体 N-R"/>
        <family val="1"/>
        <charset val="128"/>
      </rPr>
      <t xml:space="preserve">$K$65</t>
    </r>
    <r>
      <rPr>
        <sz val="12"/>
        <rFont val="UD デジタル 教科書体 N-R"/>
        <family val="1"/>
        <charset val="128"/>
      </rPr>
      <t xml:space="preserve">,IF(</t>
    </r>
    <r>
      <rPr>
        <sz val="12"/>
        <color rgb="FFFF0000"/>
        <rFont val="UD デジタル 教科書体 N-R"/>
        <family val="1"/>
        <charset val="128"/>
      </rPr>
      <t xml:space="preserve">D14</t>
    </r>
    <r>
      <rPr>
        <sz val="12"/>
        <rFont val="UD デジタル 教科書体 N-R"/>
        <family val="1"/>
        <charset val="128"/>
      </rPr>
      <t xml:space="preserve">&lt;</t>
    </r>
    <r>
      <rPr>
        <sz val="12"/>
        <color rgb="FF0000FF"/>
        <rFont val="UD デジタル 教科書体 N-R"/>
        <family val="1"/>
        <charset val="128"/>
      </rPr>
      <t xml:space="preserve">$F$66</t>
    </r>
    <r>
      <rPr>
        <sz val="12"/>
        <rFont val="UD デジタル 教科書体 N-R"/>
        <family val="1"/>
        <charset val="128"/>
      </rPr>
      <t xml:space="preserve">,</t>
    </r>
    <r>
      <rPr>
        <sz val="12"/>
        <color rgb="FFFF0000"/>
        <rFont val="UD デジタル 教科書体 N-R"/>
        <family val="1"/>
        <charset val="128"/>
      </rPr>
      <t xml:space="preserve">D14</t>
    </r>
    <r>
      <rPr>
        <sz val="12"/>
        <rFont val="UD デジタル 教科書体 N-R"/>
        <family val="1"/>
        <charset val="128"/>
      </rPr>
      <t xml:space="preserve">*</t>
    </r>
    <r>
      <rPr>
        <sz val="12"/>
        <color rgb="FFFF00FF"/>
        <rFont val="UD デジタル 教科書体 N-R"/>
        <family val="1"/>
        <charset val="128"/>
      </rPr>
      <t xml:space="preserve">$I$66</t>
    </r>
    <r>
      <rPr>
        <sz val="12"/>
        <rFont val="UD デジタル 教科書体 N-R"/>
        <family val="1"/>
        <charset val="128"/>
      </rPr>
      <t xml:space="preserve">+</t>
    </r>
    <r>
      <rPr>
        <sz val="12"/>
        <color rgb="FF008000"/>
        <rFont val="UD デジタル 教科書体 N-R"/>
        <family val="1"/>
        <charset val="128"/>
      </rPr>
      <t xml:space="preserve">$K$66</t>
    </r>
    <r>
      <rPr>
        <sz val="12"/>
        <rFont val="UD デジタル 教科書体 N-R"/>
        <family val="1"/>
        <charset val="128"/>
      </rPr>
      <t xml:space="preserve">,IF(</t>
    </r>
    <r>
      <rPr>
        <sz val="12"/>
        <color rgb="FFFF0000"/>
        <rFont val="UD デジタル 教科書体 N-R"/>
        <family val="1"/>
        <charset val="128"/>
      </rPr>
      <t xml:space="preserve">D14</t>
    </r>
    <r>
      <rPr>
        <sz val="12"/>
        <rFont val="UD デジタル 教科書体 N-R"/>
        <family val="1"/>
        <charset val="128"/>
      </rPr>
      <t xml:space="preserve">&lt;</t>
    </r>
    <r>
      <rPr>
        <sz val="12"/>
        <color rgb="FF800000"/>
        <rFont val="UD デジタル 教科書体 N-R"/>
        <family val="1"/>
        <charset val="128"/>
      </rPr>
      <t xml:space="preserve">$F$67</t>
    </r>
    <r>
      <rPr>
        <sz val="12"/>
        <rFont val="UD デジタル 教科書体 N-R"/>
        <family val="1"/>
        <charset val="128"/>
      </rPr>
      <t xml:space="preserve">,</t>
    </r>
    <r>
      <rPr>
        <sz val="12"/>
        <color rgb="FFFF0000"/>
        <rFont val="UD デジタル 教科書体 N-R"/>
        <family val="1"/>
        <charset val="128"/>
      </rPr>
      <t xml:space="preserve">D14</t>
    </r>
    <r>
      <rPr>
        <sz val="12"/>
        <rFont val="UD デジタル 教科書体 N-R"/>
        <family val="1"/>
        <charset val="128"/>
      </rPr>
      <t xml:space="preserve">*</t>
    </r>
    <r>
      <rPr>
        <sz val="12"/>
        <color rgb="FF808000"/>
        <rFont val="UD デジタル 教科書体 N-R"/>
        <family val="1"/>
        <charset val="128"/>
      </rPr>
      <t xml:space="preserve">$I$67</t>
    </r>
    <r>
      <rPr>
        <sz val="12"/>
        <rFont val="UD デジタル 教科書体 N-R"/>
        <family val="1"/>
        <charset val="128"/>
      </rPr>
      <t xml:space="preserve">+</t>
    </r>
    <r>
      <rPr>
        <sz val="12"/>
        <color rgb="FF0000FF"/>
        <rFont val="UD デジタル 教科書体 N-R"/>
        <family val="1"/>
        <charset val="128"/>
      </rPr>
      <t xml:space="preserve">$K$67</t>
    </r>
    <r>
      <rPr>
        <sz val="12"/>
        <rFont val="UD デジタル 教科書体 N-R"/>
        <family val="1"/>
        <charset val="128"/>
      </rPr>
      <t xml:space="preserve">,IF(</t>
    </r>
    <r>
      <rPr>
        <sz val="12"/>
        <color rgb="FFFF0000"/>
        <rFont val="UD デジタル 教科書体 N-R"/>
        <family val="1"/>
        <charset val="128"/>
      </rPr>
      <t xml:space="preserve">D14</t>
    </r>
    <r>
      <rPr>
        <sz val="12"/>
        <rFont val="UD デジタル 教科書体 N-R"/>
        <family val="1"/>
        <charset val="128"/>
      </rPr>
      <t xml:space="preserve">&lt;</t>
    </r>
    <r>
      <rPr>
        <sz val="12"/>
        <color rgb="FFFF00FF"/>
        <rFont val="UD デジタル 教科書体 N-R"/>
        <family val="1"/>
        <charset val="128"/>
      </rPr>
      <t xml:space="preserve">$F$68</t>
    </r>
    <r>
      <rPr>
        <sz val="12"/>
        <rFont val="UD デジタル 教科書体 N-R"/>
        <family val="1"/>
        <charset val="128"/>
      </rPr>
      <t xml:space="preserve">,</t>
    </r>
    <r>
      <rPr>
        <sz val="12"/>
        <color rgb="FFFF0000"/>
        <rFont val="UD デジタル 教科書体 N-R"/>
        <family val="1"/>
        <charset val="128"/>
      </rPr>
      <t xml:space="preserve">D14</t>
    </r>
    <r>
      <rPr>
        <sz val="12"/>
        <rFont val="UD デジタル 教科書体 N-R"/>
        <family val="1"/>
        <charset val="128"/>
      </rPr>
      <t xml:space="preserve">*</t>
    </r>
    <r>
      <rPr>
        <sz val="12"/>
        <color rgb="FF000080"/>
        <rFont val="UD デジタル 教科書体 N-R"/>
        <family val="1"/>
        <charset val="128"/>
      </rPr>
      <t xml:space="preserve">$I$68</t>
    </r>
    <r>
      <rPr>
        <sz val="12"/>
        <rFont val="UD デジタル 教科書体 N-R"/>
        <family val="1"/>
        <charset val="128"/>
      </rPr>
      <t xml:space="preserve">+</t>
    </r>
    <r>
      <rPr>
        <sz val="12"/>
        <color rgb="FF800000"/>
        <rFont val="UD デジタル 教科書体 N-R"/>
        <family val="1"/>
        <charset val="128"/>
      </rPr>
      <t xml:space="preserve">$K$68</t>
    </r>
    <r>
      <rPr>
        <sz val="12"/>
        <rFont val="UD デジタル 教科書体 N-R"/>
        <family val="1"/>
        <charset val="128"/>
      </rPr>
      <t xml:space="preserve">,</t>
    </r>
    <r>
      <rPr>
        <sz val="12"/>
        <color rgb="FF800080"/>
        <rFont val="UD デジタル 教科書体 N-R"/>
        <family val="1"/>
        <charset val="128"/>
      </rPr>
      <t xml:space="preserve">$K$69</t>
    </r>
    <r>
      <rPr>
        <sz val="12"/>
        <rFont val="UD デジタル 教科書体 N-R"/>
        <family val="1"/>
        <charset val="128"/>
      </rPr>
      <t xml:space="preserve">)))))))</t>
    </r>
  </si>
  <si>
    <t xml:space="preserve">IF(OR①,0,IF②)</t>
  </si>
  <si>
    <t xml:space="preserve">OR①に一致する場合、0とする</t>
  </si>
  <si>
    <t xml:space="preserve">IF</t>
  </si>
  <si>
    <t xml:space="preserve">さらにIF②で判定</t>
  </si>
  <si>
    <r>
      <rPr>
        <sz val="12"/>
        <rFont val="UD デジタル 教科書体 N-R"/>
        <family val="1"/>
        <charset val="1"/>
      </rPr>
      <t xml:space="preserve">OR①=</t>
    </r>
    <r>
      <rPr>
        <sz val="12"/>
        <rFont val="UD デジタル 教科書体 N-R"/>
        <family val="1"/>
        <charset val="128"/>
      </rPr>
      <t xml:space="preserve">OR(</t>
    </r>
    <r>
      <rPr>
        <sz val="12"/>
        <color rgb="FF0000FF"/>
        <rFont val="UD デジタル 教科書体 N-R"/>
        <family val="1"/>
        <charset val="128"/>
      </rPr>
      <t xml:space="preserve">D3</t>
    </r>
    <r>
      <rPr>
        <sz val="12"/>
        <rFont val="UD デジタル 教科書体 N-R"/>
        <family val="1"/>
        <charset val="128"/>
      </rPr>
      <t xml:space="preserve">=0,</t>
    </r>
    <r>
      <rPr>
        <sz val="12"/>
        <color rgb="FFFF0000"/>
        <rFont val="UD デジタル 教科書体 N-R"/>
        <family val="1"/>
        <charset val="128"/>
      </rPr>
      <t xml:space="preserve">D14</t>
    </r>
    <r>
      <rPr>
        <sz val="12"/>
        <rFont val="UD デジタル 教科書体 N-R"/>
        <family val="1"/>
        <charset val="128"/>
      </rPr>
      <t xml:space="preserve">=0)</t>
    </r>
  </si>
  <si>
    <t xml:space="preserve">D3（年齢夫）かD14（年金集計夫）が0</t>
  </si>
  <si>
    <r>
      <rPr>
        <sz val="12"/>
        <rFont val="UD デジタル 教科書体 N-R"/>
        <family val="1"/>
        <charset val="1"/>
      </rPr>
      <t xml:space="preserve">IF②=</t>
    </r>
    <r>
      <rPr>
        <sz val="12"/>
        <rFont val="UD デジタル 教科書体 N-R"/>
        <family val="1"/>
        <charset val="128"/>
      </rPr>
      <t xml:space="preserve">IF(</t>
    </r>
    <r>
      <rPr>
        <sz val="12"/>
        <color rgb="FF0000FF"/>
        <rFont val="UD デジタル 教科書体 N-R"/>
        <family val="1"/>
        <charset val="128"/>
      </rPr>
      <t xml:space="preserve">D3</t>
    </r>
    <r>
      <rPr>
        <sz val="12"/>
        <rFont val="UD デジタル 教科書体 N-R"/>
        <family val="1"/>
        <charset val="128"/>
      </rPr>
      <t xml:space="preserve">&lt;64,(IF③,IF④,IF⑤,IF⑥,IF⑦),IF⑧(,,,,)</t>
    </r>
  </si>
  <si>
    <t xml:space="preserve">D3（年齢夫）が64歳以下ならさらにIF③で判定</t>
  </si>
  <si>
    <r>
      <rPr>
        <sz val="12"/>
        <rFont val="UD デジタル 教科書体 N-R"/>
        <family val="1"/>
        <charset val="128"/>
      </rPr>
      <t xml:space="preserve">D3（年齢夫）が65歳以上とし、</t>
    </r>
    <r>
      <rPr>
        <sz val="12"/>
        <rFont val="UD デジタル 教科書体 N-R"/>
        <family val="1"/>
        <charset val="1"/>
      </rPr>
      <t xml:space="preserve">さらにIF⑧で判定</t>
    </r>
  </si>
  <si>
    <r>
      <rPr>
        <sz val="12"/>
        <rFont val="UD デジタル 教科書体 N-R"/>
        <family val="1"/>
        <charset val="1"/>
      </rPr>
      <t xml:space="preserve">IF③=</t>
    </r>
    <r>
      <rPr>
        <sz val="12"/>
        <rFont val="UD デジタル 教科書体 N-R"/>
        <family val="1"/>
        <charset val="128"/>
      </rPr>
      <t xml:space="preserve">IF(</t>
    </r>
    <r>
      <rPr>
        <sz val="12"/>
        <color rgb="FFFF0000"/>
        <rFont val="UD デジタル 教科書体 N-R"/>
        <family val="1"/>
        <charset val="128"/>
      </rPr>
      <t xml:space="preserve">D14</t>
    </r>
    <r>
      <rPr>
        <sz val="12"/>
        <rFont val="UD デジタル 教科書体 N-R"/>
        <family val="1"/>
        <charset val="128"/>
      </rPr>
      <t xml:space="preserve">&lt;</t>
    </r>
    <r>
      <rPr>
        <sz val="12"/>
        <color rgb="FF000080"/>
        <rFont val="UD デジタル 教科書体 N-R"/>
        <family val="1"/>
        <charset val="128"/>
      </rPr>
      <t xml:space="preserve">$F$58</t>
    </r>
    <r>
      <rPr>
        <sz val="12"/>
        <rFont val="UD デジタル 教科書体 N-R"/>
        <family val="1"/>
        <charset val="128"/>
      </rPr>
      <t xml:space="preserve">,</t>
    </r>
    <r>
      <rPr>
        <sz val="12"/>
        <color rgb="FFFF0000"/>
        <rFont val="UD デジタル 教科書体 N-R"/>
        <family val="1"/>
        <charset val="128"/>
      </rPr>
      <t xml:space="preserve">D14</t>
    </r>
    <r>
      <rPr>
        <sz val="12"/>
        <rFont val="UD デジタル 教科書体 N-R"/>
        <family val="1"/>
        <charset val="128"/>
      </rPr>
      <t xml:space="preserve">,IF④)</t>
    </r>
  </si>
  <si>
    <t xml:space="preserve">D14</t>
  </si>
  <si>
    <t xml:space="preserve">D14（年金集計夫）がF58（60万円以下）の場合、D14とする</t>
  </si>
  <si>
    <t xml:space="preserve">64歳以下の年齢の時、年金集計額を低い方から比較判定し公的年金控除額を決めている</t>
  </si>
  <si>
    <t xml:space="preserve">さらにIF④で判定</t>
  </si>
  <si>
    <r>
      <rPr>
        <sz val="12"/>
        <rFont val="UD デジタル 教科書体 N-R"/>
        <family val="1"/>
        <charset val="1"/>
      </rPr>
      <t xml:space="preserve">IF④=</t>
    </r>
    <r>
      <rPr>
        <sz val="12"/>
        <rFont val="UD デジタル 教科書体 N-R"/>
        <family val="1"/>
        <charset val="128"/>
      </rPr>
      <t xml:space="preserve">IF(</t>
    </r>
    <r>
      <rPr>
        <sz val="12"/>
        <color rgb="FFFF0000"/>
        <rFont val="UD デジタル 教科書体 N-R"/>
        <family val="1"/>
        <charset val="128"/>
      </rPr>
      <t xml:space="preserve">D14</t>
    </r>
    <r>
      <rPr>
        <sz val="12"/>
        <rFont val="UD デジタル 教科書体 N-R"/>
        <family val="1"/>
        <charset val="128"/>
      </rPr>
      <t xml:space="preserve">&lt;</t>
    </r>
    <r>
      <rPr>
        <sz val="12"/>
        <color rgb="FF808000"/>
        <rFont val="UD デジタル 教科書体 N-R"/>
        <family val="1"/>
        <charset val="128"/>
      </rPr>
      <t xml:space="preserve">$F$59</t>
    </r>
    <r>
      <rPr>
        <sz val="12"/>
        <rFont val="UD デジタル 教科書体 N-R"/>
        <family val="1"/>
        <charset val="128"/>
      </rPr>
      <t xml:space="preserve">,</t>
    </r>
    <r>
      <rPr>
        <sz val="12"/>
        <color rgb="FF0000FF"/>
        <rFont val="UD デジタル 教科書体 N-R"/>
        <family val="1"/>
        <charset val="128"/>
      </rPr>
      <t xml:space="preserve">$K$59</t>
    </r>
    <r>
      <rPr>
        <sz val="12"/>
        <rFont val="UD デジタル 教科書体 N-R"/>
        <family val="1"/>
        <charset val="128"/>
      </rPr>
      <t xml:space="preserve">,IF⑤)</t>
    </r>
  </si>
  <si>
    <t xml:space="preserve">K59</t>
  </si>
  <si>
    <t xml:space="preserve">D14（年金集計夫）がF59（130万円未満）以下の場合、K59（\600,000円）とする</t>
  </si>
  <si>
    <r>
      <rPr>
        <sz val="12"/>
        <rFont val="UD デジタル 教科書体 N-R"/>
        <family val="1"/>
        <charset val="1"/>
      </rPr>
      <t xml:space="preserve">IF⑤=</t>
    </r>
    <r>
      <rPr>
        <sz val="12"/>
        <rFont val="UD デジタル 教科書体 N-R"/>
        <family val="1"/>
        <charset val="128"/>
      </rPr>
      <t xml:space="preserve">IF(</t>
    </r>
    <r>
      <rPr>
        <sz val="12"/>
        <color rgb="FFFF0000"/>
        <rFont val="UD デジタル 教科書体 N-R"/>
        <family val="1"/>
        <charset val="128"/>
      </rPr>
      <t xml:space="preserve">D14</t>
    </r>
    <r>
      <rPr>
        <sz val="12"/>
        <rFont val="UD デジタル 教科書体 N-R"/>
        <family val="1"/>
        <charset val="128"/>
      </rPr>
      <t xml:space="preserve">&lt;</t>
    </r>
    <r>
      <rPr>
        <sz val="12"/>
        <color rgb="FFFF00FF"/>
        <rFont val="UD デジタル 教科書体 N-R"/>
        <family val="1"/>
        <charset val="128"/>
      </rPr>
      <t xml:space="preserve">$F$60</t>
    </r>
    <r>
      <rPr>
        <sz val="12"/>
        <rFont val="UD デジタル 教科書体 N-R"/>
        <family val="1"/>
        <charset val="128"/>
      </rPr>
      <t xml:space="preserve">,</t>
    </r>
    <r>
      <rPr>
        <sz val="12"/>
        <color rgb="FFFF0000"/>
        <rFont val="UD デジタル 教科書体 N-R"/>
        <family val="1"/>
        <charset val="128"/>
      </rPr>
      <t xml:space="preserve">D14</t>
    </r>
    <r>
      <rPr>
        <sz val="12"/>
        <rFont val="UD デジタル 教科書体 N-R"/>
        <family val="1"/>
        <charset val="128"/>
      </rPr>
      <t xml:space="preserve">*</t>
    </r>
    <r>
      <rPr>
        <sz val="12"/>
        <color rgb="FF000080"/>
        <rFont val="UD デジタル 教科書体 N-R"/>
        <family val="1"/>
        <charset val="128"/>
      </rPr>
      <t xml:space="preserve">$I$60</t>
    </r>
    <r>
      <rPr>
        <sz val="12"/>
        <rFont val="UD デジタル 教科書体 N-R"/>
        <family val="1"/>
        <charset val="128"/>
      </rPr>
      <t xml:space="preserve">+</t>
    </r>
    <r>
      <rPr>
        <sz val="12"/>
        <color rgb="FF800000"/>
        <rFont val="UD デジタル 教科書体 N-R"/>
        <family val="1"/>
        <charset val="128"/>
      </rPr>
      <t xml:space="preserve">$K$60</t>
    </r>
    <r>
      <rPr>
        <sz val="12"/>
        <rFont val="UD デジタル 教科書体 N-R"/>
        <family val="1"/>
        <charset val="128"/>
      </rPr>
      <t xml:space="preserve">,IF⑥)</t>
    </r>
  </si>
  <si>
    <t xml:space="preserve">D14（年金集計夫）がF60（410万円未満）以下の場合、D14×I60（25%）＋K60（\275,000円）とする</t>
  </si>
  <si>
    <t xml:space="preserve">さらにIF⑥で判定</t>
  </si>
  <si>
    <r>
      <rPr>
        <sz val="12"/>
        <rFont val="UD デジタル 教科書体 N-R"/>
        <family val="1"/>
        <charset val="1"/>
      </rPr>
      <t xml:space="preserve">IF⑥=</t>
    </r>
    <r>
      <rPr>
        <sz val="12"/>
        <rFont val="UD デジタル 教科書体 N-R"/>
        <family val="1"/>
        <charset val="128"/>
      </rPr>
      <t xml:space="preserve">IF(</t>
    </r>
    <r>
      <rPr>
        <sz val="12"/>
        <color rgb="FFFF0000"/>
        <rFont val="UD デジタル 教科書体 N-R"/>
        <family val="1"/>
        <charset val="128"/>
      </rPr>
      <t xml:space="preserve">D14</t>
    </r>
    <r>
      <rPr>
        <sz val="12"/>
        <rFont val="UD デジタル 教科書体 N-R"/>
        <family val="1"/>
        <charset val="128"/>
      </rPr>
      <t xml:space="preserve">&lt;</t>
    </r>
    <r>
      <rPr>
        <sz val="12"/>
        <color rgb="FF808000"/>
        <rFont val="UD デジタル 教科書体 N-R"/>
        <family val="1"/>
        <charset val="128"/>
      </rPr>
      <t xml:space="preserve">$F$61</t>
    </r>
    <r>
      <rPr>
        <sz val="12"/>
        <rFont val="UD デジタル 教科書体 N-R"/>
        <family val="1"/>
        <charset val="128"/>
      </rPr>
      <t xml:space="preserve">,</t>
    </r>
    <r>
      <rPr>
        <sz val="12"/>
        <color rgb="FFFF0000"/>
        <rFont val="UD デジタル 教科書体 N-R"/>
        <family val="1"/>
        <charset val="128"/>
      </rPr>
      <t xml:space="preserve">D14</t>
    </r>
    <r>
      <rPr>
        <sz val="12"/>
        <rFont val="UD デジタル 教科書体 N-R"/>
        <family val="1"/>
        <charset val="128"/>
      </rPr>
      <t xml:space="preserve">*</t>
    </r>
    <r>
      <rPr>
        <sz val="12"/>
        <color rgb="FFFF0000"/>
        <rFont val="UD デジタル 教科書体 N-R"/>
        <family val="1"/>
        <charset val="128"/>
      </rPr>
      <t xml:space="preserve">$I$61</t>
    </r>
    <r>
      <rPr>
        <sz val="12"/>
        <rFont val="UD デジタル 教科書体 N-R"/>
        <family val="1"/>
        <charset val="128"/>
      </rPr>
      <t xml:space="preserve">+</t>
    </r>
    <r>
      <rPr>
        <sz val="12"/>
        <color rgb="FFFF00FF"/>
        <rFont val="UD デジタル 教科書体 N-R"/>
        <family val="1"/>
        <charset val="128"/>
      </rPr>
      <t xml:space="preserve">$K$61</t>
    </r>
    <r>
      <rPr>
        <sz val="12"/>
        <rFont val="UD デジタル 教科書体 N-R"/>
        <family val="1"/>
        <charset val="128"/>
      </rPr>
      <t xml:space="preserve">,IF⑦)</t>
    </r>
  </si>
  <si>
    <t xml:space="preserve">D14（年金集計夫）がF61（770万円未満）以下の場合、D14×I61（15%）＋K61（\685,000円）とする</t>
  </si>
  <si>
    <t xml:space="preserve">さらにIF⑦で判定</t>
  </si>
  <si>
    <r>
      <rPr>
        <sz val="12"/>
        <rFont val="UD デジタル 教科書体 N-R"/>
        <family val="1"/>
        <charset val="1"/>
      </rPr>
      <t xml:space="preserve">IF⑦=</t>
    </r>
    <r>
      <rPr>
        <sz val="12"/>
        <rFont val="UD デジタル 教科書体 N-R"/>
        <family val="1"/>
        <charset val="128"/>
      </rPr>
      <t xml:space="preserve">IF(</t>
    </r>
    <r>
      <rPr>
        <sz val="12"/>
        <color rgb="FFFF0000"/>
        <rFont val="UD デジタル 教科書体 N-R"/>
        <family val="1"/>
        <charset val="128"/>
      </rPr>
      <t xml:space="preserve">D14</t>
    </r>
    <r>
      <rPr>
        <sz val="12"/>
        <rFont val="UD デジタル 教科書体 N-R"/>
        <family val="1"/>
        <charset val="128"/>
      </rPr>
      <t xml:space="preserve">&lt;</t>
    </r>
    <r>
      <rPr>
        <sz val="12"/>
        <color rgb="FF000080"/>
        <rFont val="UD デジタル 教科書体 N-R"/>
        <family val="1"/>
        <charset val="128"/>
      </rPr>
      <t xml:space="preserve">$F$62</t>
    </r>
    <r>
      <rPr>
        <sz val="12"/>
        <rFont val="UD デジタル 教科書体 N-R"/>
        <family val="1"/>
        <charset val="128"/>
      </rPr>
      <t xml:space="preserve">,</t>
    </r>
    <r>
      <rPr>
        <sz val="12"/>
        <color rgb="FFFF0000"/>
        <rFont val="UD デジタル 教科書体 N-R"/>
        <family val="1"/>
        <charset val="128"/>
      </rPr>
      <t xml:space="preserve">D14</t>
    </r>
    <r>
      <rPr>
        <sz val="12"/>
        <rFont val="UD デジタル 教科書体 N-R"/>
        <family val="1"/>
        <charset val="128"/>
      </rPr>
      <t xml:space="preserve">*</t>
    </r>
    <r>
      <rPr>
        <sz val="12"/>
        <color rgb="FF800080"/>
        <rFont val="UD デジタル 教科書体 N-R"/>
        <family val="1"/>
        <charset val="128"/>
      </rPr>
      <t xml:space="preserve">$I$62</t>
    </r>
    <r>
      <rPr>
        <sz val="12"/>
        <rFont val="UD デジタル 教科書体 N-R"/>
        <family val="1"/>
        <charset val="128"/>
      </rPr>
      <t xml:space="preserve">+</t>
    </r>
    <r>
      <rPr>
        <sz val="12"/>
        <color rgb="FF808000"/>
        <rFont val="UD デジタル 教科書体 N-R"/>
        <family val="1"/>
        <charset val="128"/>
      </rPr>
      <t xml:space="preserve">$K$62</t>
    </r>
    <r>
      <rPr>
        <sz val="12"/>
        <rFont val="UD デジタル 教科書体 N-R"/>
        <family val="1"/>
        <charset val="128"/>
      </rPr>
      <t xml:space="preserve">,</t>
    </r>
    <r>
      <rPr>
        <sz val="12"/>
        <color rgb="FF0000FF"/>
        <rFont val="UD デジタル 教科書体 N-R"/>
        <family val="1"/>
        <charset val="128"/>
      </rPr>
      <t xml:space="preserve">$K$63</t>
    </r>
    <r>
      <rPr>
        <sz val="12"/>
        <rFont val="UD デジタル 教科書体 N-R"/>
        <family val="1"/>
        <charset val="128"/>
      </rPr>
      <t xml:space="preserve">)</t>
    </r>
  </si>
  <si>
    <t xml:space="preserve">D14（年金集計夫）がF62（1,000万円未満）以下の場合、D14×I62（5%）＋K62（\1,455,000円）とする</t>
  </si>
  <si>
    <t xml:space="preserve">K63</t>
  </si>
  <si>
    <t xml:space="preserve">K63（\1,955,000円）とする（1,000万円以上）</t>
  </si>
  <si>
    <r>
      <rPr>
        <sz val="12"/>
        <rFont val="UD デジタル 教科書体 N-R"/>
        <family val="1"/>
        <charset val="1"/>
      </rPr>
      <t xml:space="preserve">IF⑧=</t>
    </r>
    <r>
      <rPr>
        <sz val="12"/>
        <rFont val="UD デジタル 教科書体 N-R"/>
        <family val="1"/>
        <charset val="128"/>
      </rPr>
      <t xml:space="preserve">IF(</t>
    </r>
    <r>
      <rPr>
        <sz val="12"/>
        <color rgb="FFFF0000"/>
        <rFont val="UD デジタル 教科書体 N-R"/>
        <family val="1"/>
        <charset val="128"/>
      </rPr>
      <t xml:space="preserve">D14</t>
    </r>
    <r>
      <rPr>
        <sz val="12"/>
        <rFont val="UD デジタル 教科書体 N-R"/>
        <family val="1"/>
        <charset val="128"/>
      </rPr>
      <t xml:space="preserve">&lt;</t>
    </r>
    <r>
      <rPr>
        <sz val="12"/>
        <color rgb="FFFF00FF"/>
        <rFont val="UD デジタル 教科書体 N-R"/>
        <family val="1"/>
        <charset val="128"/>
      </rPr>
      <t xml:space="preserve">$F$64</t>
    </r>
    <r>
      <rPr>
        <sz val="12"/>
        <rFont val="UD デジタル 教科書体 N-R"/>
        <family val="1"/>
        <charset val="128"/>
      </rPr>
      <t xml:space="preserve">,</t>
    </r>
    <r>
      <rPr>
        <sz val="12"/>
        <color rgb="FFFF0000"/>
        <rFont val="UD デジタル 教科書体 N-R"/>
        <family val="1"/>
        <charset val="128"/>
      </rPr>
      <t xml:space="preserve">D14</t>
    </r>
    <r>
      <rPr>
        <sz val="12"/>
        <rFont val="UD デジタル 教科書体 N-R"/>
        <family val="1"/>
        <charset val="128"/>
      </rPr>
      <t xml:space="preserve">,IF⑨)</t>
    </r>
  </si>
  <si>
    <t xml:space="preserve">D14（年金集計夫）がF64（110万円以下 ）以下の場合、D14とする</t>
  </si>
  <si>
    <t xml:space="preserve">65歳以上の年齢の時、年金集計額を低い方から比較判定し公的年金控除額を決めている</t>
  </si>
  <si>
    <t xml:space="preserve">さらにIF⑨で判定</t>
  </si>
  <si>
    <r>
      <rPr>
        <sz val="12"/>
        <rFont val="UD デジタル 教科書体 N-R"/>
        <family val="1"/>
        <charset val="1"/>
      </rPr>
      <t xml:space="preserve">IF⑨=</t>
    </r>
    <r>
      <rPr>
        <sz val="12"/>
        <rFont val="UD デジタル 教科書体 N-R"/>
        <family val="1"/>
        <charset val="128"/>
      </rPr>
      <t xml:space="preserve">IF(</t>
    </r>
    <r>
      <rPr>
        <sz val="12"/>
        <color rgb="FFFF0000"/>
        <rFont val="UD デジタル 教科書体 N-R"/>
        <family val="1"/>
        <charset val="128"/>
      </rPr>
      <t xml:space="preserve">D14</t>
    </r>
    <r>
      <rPr>
        <sz val="12"/>
        <rFont val="UD デジタル 教科書体 N-R"/>
        <family val="1"/>
        <charset val="128"/>
      </rPr>
      <t xml:space="preserve">&lt;</t>
    </r>
    <r>
      <rPr>
        <sz val="12"/>
        <color rgb="FF800000"/>
        <rFont val="UD デジタル 教科書体 N-R"/>
        <family val="1"/>
        <charset val="128"/>
      </rPr>
      <t xml:space="preserve">$F$65</t>
    </r>
    <r>
      <rPr>
        <sz val="12"/>
        <rFont val="UD デジタル 教科書体 N-R"/>
        <family val="1"/>
        <charset val="128"/>
      </rPr>
      <t xml:space="preserve">,</t>
    </r>
    <r>
      <rPr>
        <sz val="12"/>
        <color rgb="FF800080"/>
        <rFont val="UD デジタル 教科書体 N-R"/>
        <family val="1"/>
        <charset val="128"/>
      </rPr>
      <t xml:space="preserve">$K$65</t>
    </r>
    <r>
      <rPr>
        <sz val="12"/>
        <rFont val="UD デジタル 教科書体 N-R"/>
        <family val="1"/>
        <charset val="128"/>
      </rPr>
      <t xml:space="preserve">,IF⑩)</t>
    </r>
  </si>
  <si>
    <t xml:space="preserve">K65</t>
  </si>
  <si>
    <t xml:space="preserve">D14（年金集計夫）がF65（330万円未満）以下の場合、K65（\1,100,000円）とする</t>
  </si>
  <si>
    <t xml:space="preserve">さらにIF⑩で判定</t>
  </si>
  <si>
    <r>
      <rPr>
        <sz val="12"/>
        <rFont val="UD デジタル 教科書体 N-R"/>
        <family val="1"/>
        <charset val="1"/>
      </rPr>
      <t xml:space="preserve">IF⑩=</t>
    </r>
    <r>
      <rPr>
        <sz val="12"/>
        <rFont val="UD デジタル 教科書体 N-R"/>
        <family val="1"/>
        <charset val="128"/>
      </rPr>
      <t xml:space="preserve">IF(</t>
    </r>
    <r>
      <rPr>
        <sz val="12"/>
        <color rgb="FFFF0000"/>
        <rFont val="UD デジタル 教科書体 N-R"/>
        <family val="1"/>
        <charset val="128"/>
      </rPr>
      <t xml:space="preserve">D14</t>
    </r>
    <r>
      <rPr>
        <sz val="12"/>
        <rFont val="UD デジタル 教科書体 N-R"/>
        <family val="1"/>
        <charset val="128"/>
      </rPr>
      <t xml:space="preserve">&lt;</t>
    </r>
    <r>
      <rPr>
        <sz val="12"/>
        <color rgb="FF0000FF"/>
        <rFont val="UD デジタル 教科書体 N-R"/>
        <family val="1"/>
        <charset val="128"/>
      </rPr>
      <t xml:space="preserve">$F$66</t>
    </r>
    <r>
      <rPr>
        <sz val="12"/>
        <rFont val="UD デジタル 教科書体 N-R"/>
        <family val="1"/>
        <charset val="128"/>
      </rPr>
      <t xml:space="preserve">,</t>
    </r>
    <r>
      <rPr>
        <sz val="12"/>
        <color rgb="FFFF0000"/>
        <rFont val="UD デジタル 教科書体 N-R"/>
        <family val="1"/>
        <charset val="128"/>
      </rPr>
      <t xml:space="preserve">D14</t>
    </r>
    <r>
      <rPr>
        <sz val="12"/>
        <rFont val="UD デジタル 教科書体 N-R"/>
        <family val="1"/>
        <charset val="128"/>
      </rPr>
      <t xml:space="preserve">*</t>
    </r>
    <r>
      <rPr>
        <sz val="12"/>
        <color rgb="FFFF00FF"/>
        <rFont val="UD デジタル 教科書体 N-R"/>
        <family val="1"/>
        <charset val="128"/>
      </rPr>
      <t xml:space="preserve">$I$66</t>
    </r>
    <r>
      <rPr>
        <sz val="12"/>
        <rFont val="UD デジタル 教科書体 N-R"/>
        <family val="1"/>
        <charset val="128"/>
      </rPr>
      <t xml:space="preserve">+</t>
    </r>
    <r>
      <rPr>
        <sz val="12"/>
        <color rgb="FF008000"/>
        <rFont val="UD デジタル 教科書体 N-R"/>
        <family val="1"/>
        <charset val="128"/>
      </rPr>
      <t xml:space="preserve">$K$66</t>
    </r>
    <r>
      <rPr>
        <sz val="12"/>
        <rFont val="UD デジタル 教科書体 N-R"/>
        <family val="1"/>
        <charset val="128"/>
      </rPr>
      <t xml:space="preserve">,IF⑪)</t>
    </r>
  </si>
  <si>
    <t xml:space="preserve">D14（年金集計夫）がF66（410万円未満）以下の場合、D14×I66（25%）＋K66（\275,000円）とする</t>
  </si>
  <si>
    <t xml:space="preserve">さらにIF⑪で判定</t>
  </si>
  <si>
    <r>
      <rPr>
        <sz val="12"/>
        <rFont val="UD デジタル 教科書体 N-R"/>
        <family val="1"/>
        <charset val="1"/>
      </rPr>
      <t xml:space="preserve">IF⑪=</t>
    </r>
    <r>
      <rPr>
        <sz val="12"/>
        <rFont val="UD デジタル 教科書体 N-R"/>
        <family val="1"/>
        <charset val="128"/>
      </rPr>
      <t xml:space="preserve">IF(</t>
    </r>
    <r>
      <rPr>
        <sz val="12"/>
        <color rgb="FFFF0000"/>
        <rFont val="UD デジタル 教科書体 N-R"/>
        <family val="1"/>
        <charset val="128"/>
      </rPr>
      <t xml:space="preserve">D14</t>
    </r>
    <r>
      <rPr>
        <sz val="12"/>
        <rFont val="UD デジタル 教科書体 N-R"/>
        <family val="1"/>
        <charset val="128"/>
      </rPr>
      <t xml:space="preserve">&lt;</t>
    </r>
    <r>
      <rPr>
        <sz val="12"/>
        <color rgb="FF800000"/>
        <rFont val="UD デジタル 教科書体 N-R"/>
        <family val="1"/>
        <charset val="128"/>
      </rPr>
      <t xml:space="preserve">$F$67</t>
    </r>
    <r>
      <rPr>
        <sz val="12"/>
        <rFont val="UD デジタル 教科書体 N-R"/>
        <family val="1"/>
        <charset val="128"/>
      </rPr>
      <t xml:space="preserve">,</t>
    </r>
    <r>
      <rPr>
        <sz val="12"/>
        <color rgb="FFFF0000"/>
        <rFont val="UD デジタル 教科書体 N-R"/>
        <family val="1"/>
        <charset val="128"/>
      </rPr>
      <t xml:space="preserve">D14</t>
    </r>
    <r>
      <rPr>
        <sz val="12"/>
        <rFont val="UD デジタル 教科書体 N-R"/>
        <family val="1"/>
        <charset val="128"/>
      </rPr>
      <t xml:space="preserve">*</t>
    </r>
    <r>
      <rPr>
        <sz val="12"/>
        <color rgb="FF808000"/>
        <rFont val="UD デジタル 教科書体 N-R"/>
        <family val="1"/>
        <charset val="128"/>
      </rPr>
      <t xml:space="preserve">$I$677</t>
    </r>
    <r>
      <rPr>
        <sz val="12"/>
        <rFont val="UD デジタル 教科書体 N-R"/>
        <family val="1"/>
        <charset val="128"/>
      </rPr>
      <t xml:space="preserve">+</t>
    </r>
    <r>
      <rPr>
        <sz val="12"/>
        <color rgb="FF0000FF"/>
        <rFont val="UD デジタル 教科書体 N-R"/>
        <family val="1"/>
        <charset val="128"/>
      </rPr>
      <t xml:space="preserve">$K$67</t>
    </r>
    <r>
      <rPr>
        <sz val="12"/>
        <rFont val="UD デジタル 教科書体 N-R"/>
        <family val="1"/>
        <charset val="128"/>
      </rPr>
      <t xml:space="preserve">,IF⑫)</t>
    </r>
  </si>
  <si>
    <t xml:space="preserve">D14（年金集計夫）がF67（770万円未満）以下の場合、D14×I67（15%）＋K67（\685,000円）とする</t>
  </si>
  <si>
    <t xml:space="preserve">さらにIF⑫で判定</t>
  </si>
  <si>
    <r>
      <rPr>
        <sz val="12"/>
        <rFont val="UD デジタル 教科書体 N-R"/>
        <family val="1"/>
        <charset val="1"/>
      </rPr>
      <t xml:space="preserve">IF⑫=</t>
    </r>
    <r>
      <rPr>
        <sz val="12"/>
        <rFont val="UD デジタル 教科書体 N-R"/>
        <family val="1"/>
        <charset val="128"/>
      </rPr>
      <t xml:space="preserve">IF(</t>
    </r>
    <r>
      <rPr>
        <sz val="12"/>
        <color rgb="FFFF0000"/>
        <rFont val="UD デジタル 教科書体 N-R"/>
        <family val="1"/>
        <charset val="128"/>
      </rPr>
      <t xml:space="preserve">D14</t>
    </r>
    <r>
      <rPr>
        <sz val="12"/>
        <rFont val="UD デジタル 教科書体 N-R"/>
        <family val="1"/>
        <charset val="128"/>
      </rPr>
      <t xml:space="preserve">&lt;</t>
    </r>
    <r>
      <rPr>
        <sz val="12"/>
        <color rgb="FFFF00FF"/>
        <rFont val="UD デジタル 教科書体 N-R"/>
        <family val="1"/>
        <charset val="128"/>
      </rPr>
      <t xml:space="preserve">$F$68</t>
    </r>
    <r>
      <rPr>
        <sz val="12"/>
        <rFont val="UD デジタル 教科書体 N-R"/>
        <family val="1"/>
        <charset val="128"/>
      </rPr>
      <t xml:space="preserve">,</t>
    </r>
    <r>
      <rPr>
        <sz val="12"/>
        <color rgb="FFFF0000"/>
        <rFont val="UD デジタル 教科書体 N-R"/>
        <family val="1"/>
        <charset val="128"/>
      </rPr>
      <t xml:space="preserve">D14</t>
    </r>
    <r>
      <rPr>
        <sz val="12"/>
        <rFont val="UD デジタル 教科書体 N-R"/>
        <family val="1"/>
        <charset val="128"/>
      </rPr>
      <t xml:space="preserve">*</t>
    </r>
    <r>
      <rPr>
        <sz val="12"/>
        <color rgb="FF000080"/>
        <rFont val="UD デジタル 教科書体 N-R"/>
        <family val="1"/>
        <charset val="128"/>
      </rPr>
      <t xml:space="preserve">$I$68</t>
    </r>
    <r>
      <rPr>
        <sz val="12"/>
        <rFont val="UD デジタル 教科書体 N-R"/>
        <family val="1"/>
        <charset val="128"/>
      </rPr>
      <t xml:space="preserve">+</t>
    </r>
    <r>
      <rPr>
        <sz val="12"/>
        <color rgb="FF800000"/>
        <rFont val="UD デジタル 教科書体 N-R"/>
        <family val="1"/>
        <charset val="128"/>
      </rPr>
      <t xml:space="preserve">$K$68</t>
    </r>
    <r>
      <rPr>
        <sz val="12"/>
        <rFont val="UD デジタル 教科書体 N-R"/>
        <family val="1"/>
        <charset val="128"/>
      </rPr>
      <t xml:space="preserve">,</t>
    </r>
    <r>
      <rPr>
        <sz val="12"/>
        <color rgb="FF800080"/>
        <rFont val="UD デジタル 教科書体 N-R"/>
        <family val="1"/>
        <charset val="128"/>
      </rPr>
      <t xml:space="preserve">$K$69</t>
    </r>
    <r>
      <rPr>
        <sz val="12"/>
        <rFont val="UD デジタル 教科書体 N-R"/>
        <family val="1"/>
        <charset val="128"/>
      </rPr>
      <t xml:space="preserve">)</t>
    </r>
  </si>
  <si>
    <t xml:space="preserve">D14（年金集計夫）がF68（1,000万円未満）以下の場合、D14×I68（5%）＋K68（\1,455,000円）とする</t>
  </si>
  <si>
    <t xml:space="preserve">K69</t>
  </si>
  <si>
    <t xml:space="preserve">K69（\1,955,000円）とする（1,000万円以上）</t>
  </si>
  <si>
    <t xml:space="preserve">D18～AS18</t>
  </si>
  <si>
    <r>
      <rPr>
        <sz val="12"/>
        <rFont val="UD デジタル 教科書体 N-R"/>
        <family val="1"/>
        <charset val="1"/>
      </rPr>
      <t xml:space="preserve">D18</t>
    </r>
    <r>
      <rPr>
        <sz val="12"/>
        <rFont val="UD デジタル 教科書体 N-R"/>
        <family val="1"/>
        <charset val="128"/>
      </rPr>
      <t xml:space="preserve">=IF(OR(</t>
    </r>
    <r>
      <rPr>
        <sz val="12"/>
        <color rgb="FF0000FF"/>
        <rFont val="UD デジタル 教科書体 N-R"/>
        <family val="1"/>
        <charset val="128"/>
      </rPr>
      <t xml:space="preserve">D4</t>
    </r>
    <r>
      <rPr>
        <sz val="12"/>
        <rFont val="UD デジタル 教科書体 N-R"/>
        <family val="1"/>
        <charset val="128"/>
      </rPr>
      <t xml:space="preserve">=0,</t>
    </r>
    <r>
      <rPr>
        <sz val="12"/>
        <color rgb="FFFF0000"/>
        <rFont val="UD デジタル 教科書体 N-R"/>
        <family val="1"/>
        <charset val="128"/>
      </rPr>
      <t xml:space="preserve">D15</t>
    </r>
    <r>
      <rPr>
        <sz val="12"/>
        <rFont val="UD デジタル 教科書体 N-R"/>
        <family val="1"/>
        <charset val="128"/>
      </rPr>
      <t xml:space="preserve">=0),0,IF(</t>
    </r>
    <r>
      <rPr>
        <sz val="12"/>
        <color rgb="FF0000FF"/>
        <rFont val="UD デジタル 教科書体 N-R"/>
        <family val="1"/>
        <charset val="128"/>
      </rPr>
      <t xml:space="preserve">D4</t>
    </r>
    <r>
      <rPr>
        <sz val="12"/>
        <rFont val="UD デジタル 教科書体 N-R"/>
        <family val="1"/>
        <charset val="128"/>
      </rPr>
      <t xml:space="preserve">&lt;64,IF(</t>
    </r>
    <r>
      <rPr>
        <sz val="12"/>
        <color rgb="FFFF0000"/>
        <rFont val="UD デジタル 教科書体 N-R"/>
        <family val="1"/>
        <charset val="128"/>
      </rPr>
      <t xml:space="preserve">D15</t>
    </r>
    <r>
      <rPr>
        <sz val="12"/>
        <rFont val="UD デジタル 教科書体 N-R"/>
        <family val="1"/>
        <charset val="128"/>
      </rPr>
      <t xml:space="preserve">&lt;</t>
    </r>
    <r>
      <rPr>
        <sz val="12"/>
        <color rgb="FF000080"/>
        <rFont val="UD デジタル 教科書体 N-R"/>
        <family val="1"/>
        <charset val="128"/>
      </rPr>
      <t xml:space="preserve">$F$58</t>
    </r>
    <r>
      <rPr>
        <sz val="12"/>
        <rFont val="UD デジタル 教科書体 N-R"/>
        <family val="1"/>
        <charset val="128"/>
      </rPr>
      <t xml:space="preserve">,</t>
    </r>
    <r>
      <rPr>
        <sz val="12"/>
        <color rgb="FFFF0000"/>
        <rFont val="UD デジタル 教科書体 N-R"/>
        <family val="1"/>
        <charset val="128"/>
      </rPr>
      <t xml:space="preserve">D15</t>
    </r>
    <r>
      <rPr>
        <sz val="12"/>
        <rFont val="UD デジタル 教科書体 N-R"/>
        <family val="1"/>
        <charset val="128"/>
      </rPr>
      <t xml:space="preserve">,IF(</t>
    </r>
    <r>
      <rPr>
        <sz val="12"/>
        <color rgb="FFFF0000"/>
        <rFont val="UD デジタル 教科書体 N-R"/>
        <family val="1"/>
        <charset val="128"/>
      </rPr>
      <t xml:space="preserve">D15</t>
    </r>
    <r>
      <rPr>
        <sz val="12"/>
        <rFont val="UD デジタル 教科書体 N-R"/>
        <family val="1"/>
        <charset val="128"/>
      </rPr>
      <t xml:space="preserve">&lt;</t>
    </r>
    <r>
      <rPr>
        <sz val="12"/>
        <color rgb="FF808000"/>
        <rFont val="UD デジタル 教科書体 N-R"/>
        <family val="1"/>
        <charset val="128"/>
      </rPr>
      <t xml:space="preserve">$F$59</t>
    </r>
    <r>
      <rPr>
        <sz val="12"/>
        <rFont val="UD デジタル 教科書体 N-R"/>
        <family val="1"/>
        <charset val="128"/>
      </rPr>
      <t xml:space="preserve">,</t>
    </r>
    <r>
      <rPr>
        <sz val="12"/>
        <color rgb="FF0000FF"/>
        <rFont val="UD デジタル 教科書体 N-R"/>
        <family val="1"/>
        <charset val="128"/>
      </rPr>
      <t xml:space="preserve">$K$59</t>
    </r>
    <r>
      <rPr>
        <sz val="12"/>
        <rFont val="UD デジタル 教科書体 N-R"/>
        <family val="1"/>
        <charset val="128"/>
      </rPr>
      <t xml:space="preserve">,IF(</t>
    </r>
    <r>
      <rPr>
        <sz val="12"/>
        <color rgb="FFFF0000"/>
        <rFont val="UD デジタル 教科書体 N-R"/>
        <family val="1"/>
        <charset val="128"/>
      </rPr>
      <t xml:space="preserve">D15</t>
    </r>
    <r>
      <rPr>
        <sz val="12"/>
        <rFont val="UD デジタル 教科書体 N-R"/>
        <family val="1"/>
        <charset val="128"/>
      </rPr>
      <t xml:space="preserve">&lt;</t>
    </r>
    <r>
      <rPr>
        <sz val="12"/>
        <color rgb="FFFF00FF"/>
        <rFont val="UD デジタル 教科書体 N-R"/>
        <family val="1"/>
        <charset val="128"/>
      </rPr>
      <t xml:space="preserve">$F$60</t>
    </r>
    <r>
      <rPr>
        <sz val="12"/>
        <rFont val="UD デジタル 教科書体 N-R"/>
        <family val="1"/>
        <charset val="128"/>
      </rPr>
      <t xml:space="preserve">,</t>
    </r>
    <r>
      <rPr>
        <sz val="12"/>
        <color rgb="FFFF0000"/>
        <rFont val="UD デジタル 教科書体 N-R"/>
        <family val="1"/>
        <charset val="128"/>
      </rPr>
      <t xml:space="preserve">D15</t>
    </r>
    <r>
      <rPr>
        <sz val="12"/>
        <rFont val="UD デジタル 教科書体 N-R"/>
        <family val="1"/>
        <charset val="128"/>
      </rPr>
      <t xml:space="preserve">*</t>
    </r>
    <r>
      <rPr>
        <sz val="12"/>
        <color rgb="FF000080"/>
        <rFont val="UD デジタル 教科書体 N-R"/>
        <family val="1"/>
        <charset val="128"/>
      </rPr>
      <t xml:space="preserve">$I$60</t>
    </r>
    <r>
      <rPr>
        <sz val="12"/>
        <rFont val="UD デジタル 教科書体 N-R"/>
        <family val="1"/>
        <charset val="128"/>
      </rPr>
      <t xml:space="preserve">+</t>
    </r>
    <r>
      <rPr>
        <sz val="12"/>
        <color rgb="FF800000"/>
        <rFont val="UD デジタル 教科書体 N-R"/>
        <family val="1"/>
        <charset val="128"/>
      </rPr>
      <t xml:space="preserve">$K$60</t>
    </r>
    <r>
      <rPr>
        <sz val="12"/>
        <rFont val="UD デジタル 教科書体 N-R"/>
        <family val="1"/>
        <charset val="128"/>
      </rPr>
      <t xml:space="preserve">,IF(</t>
    </r>
    <r>
      <rPr>
        <sz val="12"/>
        <color rgb="FFFF0000"/>
        <rFont val="UD デジタル 教科書体 N-R"/>
        <family val="1"/>
        <charset val="128"/>
      </rPr>
      <t xml:space="preserve">D15</t>
    </r>
    <r>
      <rPr>
        <sz val="12"/>
        <rFont val="UD デジタル 教科書体 N-R"/>
        <family val="1"/>
        <charset val="128"/>
      </rPr>
      <t xml:space="preserve">&lt;</t>
    </r>
    <r>
      <rPr>
        <sz val="12"/>
        <color rgb="FF808000"/>
        <rFont val="UD デジタル 教科書体 N-R"/>
        <family val="1"/>
        <charset val="128"/>
      </rPr>
      <t xml:space="preserve">$F$61</t>
    </r>
    <r>
      <rPr>
        <sz val="12"/>
        <rFont val="UD デジタル 教科書体 N-R"/>
        <family val="1"/>
        <charset val="128"/>
      </rPr>
      <t xml:space="preserve">,</t>
    </r>
    <r>
      <rPr>
        <sz val="12"/>
        <color rgb="FFFF0000"/>
        <rFont val="UD デジタル 教科書体 N-R"/>
        <family val="1"/>
        <charset val="128"/>
      </rPr>
      <t xml:space="preserve">D15</t>
    </r>
    <r>
      <rPr>
        <sz val="12"/>
        <rFont val="UD デジタル 教科書体 N-R"/>
        <family val="1"/>
        <charset val="128"/>
      </rPr>
      <t xml:space="preserve">*</t>
    </r>
    <r>
      <rPr>
        <sz val="12"/>
        <color rgb="FFFF0000"/>
        <rFont val="UD デジタル 教科書体 N-R"/>
        <family val="1"/>
        <charset val="128"/>
      </rPr>
      <t xml:space="preserve">$I$61</t>
    </r>
    <r>
      <rPr>
        <sz val="12"/>
        <rFont val="UD デジタル 教科書体 N-R"/>
        <family val="1"/>
        <charset val="128"/>
      </rPr>
      <t xml:space="preserve">+</t>
    </r>
    <r>
      <rPr>
        <sz val="12"/>
        <color rgb="FFFF00FF"/>
        <rFont val="UD デジタル 教科書体 N-R"/>
        <family val="1"/>
        <charset val="128"/>
      </rPr>
      <t xml:space="preserve">$K$61</t>
    </r>
    <r>
      <rPr>
        <sz val="12"/>
        <rFont val="UD デジタル 教科書体 N-R"/>
        <family val="1"/>
        <charset val="128"/>
      </rPr>
      <t xml:space="preserve">,IF(</t>
    </r>
    <r>
      <rPr>
        <sz val="12"/>
        <color rgb="FFFF0000"/>
        <rFont val="UD デジタル 教科書体 N-R"/>
        <family val="1"/>
        <charset val="128"/>
      </rPr>
      <t xml:space="preserve">D15</t>
    </r>
    <r>
      <rPr>
        <sz val="12"/>
        <rFont val="UD デジタル 教科書体 N-R"/>
        <family val="1"/>
        <charset val="128"/>
      </rPr>
      <t xml:space="preserve">&lt;</t>
    </r>
    <r>
      <rPr>
        <sz val="12"/>
        <color rgb="FF000080"/>
        <rFont val="UD デジタル 教科書体 N-R"/>
        <family val="1"/>
        <charset val="128"/>
      </rPr>
      <t xml:space="preserve">$F$62</t>
    </r>
    <r>
      <rPr>
        <sz val="12"/>
        <rFont val="UD デジタル 教科書体 N-R"/>
        <family val="1"/>
        <charset val="128"/>
      </rPr>
      <t xml:space="preserve">,</t>
    </r>
    <r>
      <rPr>
        <sz val="12"/>
        <color rgb="FFFF0000"/>
        <rFont val="UD デジタル 教科書体 N-R"/>
        <family val="1"/>
        <charset val="128"/>
      </rPr>
      <t xml:space="preserve">D15</t>
    </r>
    <r>
      <rPr>
        <sz val="12"/>
        <rFont val="UD デジタル 教科書体 N-R"/>
        <family val="1"/>
        <charset val="128"/>
      </rPr>
      <t xml:space="preserve">*</t>
    </r>
    <r>
      <rPr>
        <sz val="12"/>
        <color rgb="FF800080"/>
        <rFont val="UD デジタル 教科書体 N-R"/>
        <family val="1"/>
        <charset val="128"/>
      </rPr>
      <t xml:space="preserve">$I$62</t>
    </r>
    <r>
      <rPr>
        <sz val="12"/>
        <rFont val="UD デジタル 教科書体 N-R"/>
        <family val="1"/>
        <charset val="128"/>
      </rPr>
      <t xml:space="preserve">+</t>
    </r>
    <r>
      <rPr>
        <sz val="12"/>
        <color rgb="FF808000"/>
        <rFont val="UD デジタル 教科書体 N-R"/>
        <family val="1"/>
        <charset val="128"/>
      </rPr>
      <t xml:space="preserve">$K$62</t>
    </r>
    <r>
      <rPr>
        <sz val="12"/>
        <rFont val="UD デジタル 教科書体 N-R"/>
        <family val="1"/>
        <charset val="128"/>
      </rPr>
      <t xml:space="preserve">,</t>
    </r>
    <r>
      <rPr>
        <sz val="12"/>
        <color rgb="FF0000FF"/>
        <rFont val="UD デジタル 教科書体 N-R"/>
        <family val="1"/>
        <charset val="128"/>
      </rPr>
      <t xml:space="preserve">$K$63</t>
    </r>
    <r>
      <rPr>
        <sz val="12"/>
        <rFont val="UD デジタル 教科書体 N-R"/>
        <family val="1"/>
        <charset val="128"/>
      </rPr>
      <t xml:space="preserve">))))),IF(</t>
    </r>
    <r>
      <rPr>
        <sz val="12"/>
        <color rgb="FFFF0000"/>
        <rFont val="UD デジタル 教科書体 N-R"/>
        <family val="1"/>
        <charset val="128"/>
      </rPr>
      <t xml:space="preserve">D15</t>
    </r>
    <r>
      <rPr>
        <sz val="12"/>
        <rFont val="UD デジタル 教科書体 N-R"/>
        <family val="1"/>
        <charset val="128"/>
      </rPr>
      <t xml:space="preserve">&lt;</t>
    </r>
    <r>
      <rPr>
        <sz val="12"/>
        <color rgb="FFFF00FF"/>
        <rFont val="UD デジタル 教科書体 N-R"/>
        <family val="1"/>
        <charset val="128"/>
      </rPr>
      <t xml:space="preserve">$F$64</t>
    </r>
    <r>
      <rPr>
        <sz val="12"/>
        <rFont val="UD デジタル 教科書体 N-R"/>
        <family val="1"/>
        <charset val="128"/>
      </rPr>
      <t xml:space="preserve">,</t>
    </r>
    <r>
      <rPr>
        <sz val="12"/>
        <color rgb="FFFF0000"/>
        <rFont val="UD デジタル 教科書体 N-R"/>
        <family val="1"/>
        <charset val="128"/>
      </rPr>
      <t xml:space="preserve">D15</t>
    </r>
    <r>
      <rPr>
        <sz val="12"/>
        <rFont val="UD デジタル 教科書体 N-R"/>
        <family val="1"/>
        <charset val="128"/>
      </rPr>
      <t xml:space="preserve">,IF(</t>
    </r>
    <r>
      <rPr>
        <sz val="12"/>
        <color rgb="FFFF0000"/>
        <rFont val="UD デジタル 教科書体 N-R"/>
        <family val="1"/>
        <charset val="128"/>
      </rPr>
      <t xml:space="preserve">D15</t>
    </r>
    <r>
      <rPr>
        <sz val="12"/>
        <rFont val="UD デジタル 教科書体 N-R"/>
        <family val="1"/>
        <charset val="128"/>
      </rPr>
      <t xml:space="preserve">&lt;</t>
    </r>
    <r>
      <rPr>
        <sz val="12"/>
        <color rgb="FF800000"/>
        <rFont val="UD デジタル 教科書体 N-R"/>
        <family val="1"/>
        <charset val="128"/>
      </rPr>
      <t xml:space="preserve">$F$65</t>
    </r>
    <r>
      <rPr>
        <sz val="12"/>
        <rFont val="UD デジタル 教科書体 N-R"/>
        <family val="1"/>
        <charset val="128"/>
      </rPr>
      <t xml:space="preserve">,</t>
    </r>
    <r>
      <rPr>
        <sz val="12"/>
        <color rgb="FF800080"/>
        <rFont val="UD デジタル 教科書体 N-R"/>
        <family val="1"/>
        <charset val="128"/>
      </rPr>
      <t xml:space="preserve">$K$65</t>
    </r>
    <r>
      <rPr>
        <sz val="12"/>
        <rFont val="UD デジタル 教科書体 N-R"/>
        <family val="1"/>
        <charset val="128"/>
      </rPr>
      <t xml:space="preserve">,IF(</t>
    </r>
    <r>
      <rPr>
        <sz val="12"/>
        <color rgb="FFFF0000"/>
        <rFont val="UD デジタル 教科書体 N-R"/>
        <family val="1"/>
        <charset val="128"/>
      </rPr>
      <t xml:space="preserve">D15</t>
    </r>
    <r>
      <rPr>
        <sz val="12"/>
        <rFont val="UD デジタル 教科書体 N-R"/>
        <family val="1"/>
        <charset val="128"/>
      </rPr>
      <t xml:space="preserve">&lt;</t>
    </r>
    <r>
      <rPr>
        <sz val="12"/>
        <color rgb="FF0000FF"/>
        <rFont val="UD デジタル 教科書体 N-R"/>
        <family val="1"/>
        <charset val="128"/>
      </rPr>
      <t xml:space="preserve">$F$66</t>
    </r>
    <r>
      <rPr>
        <sz val="12"/>
        <rFont val="UD デジタル 教科書体 N-R"/>
        <family val="1"/>
        <charset val="128"/>
      </rPr>
      <t xml:space="preserve">,</t>
    </r>
    <r>
      <rPr>
        <sz val="12"/>
        <color rgb="FFFF0000"/>
        <rFont val="UD デジタル 教科書体 N-R"/>
        <family val="1"/>
        <charset val="128"/>
      </rPr>
      <t xml:space="preserve">D15</t>
    </r>
    <r>
      <rPr>
        <sz val="12"/>
        <rFont val="UD デジタル 教科書体 N-R"/>
        <family val="1"/>
        <charset val="128"/>
      </rPr>
      <t xml:space="preserve">*</t>
    </r>
    <r>
      <rPr>
        <sz val="12"/>
        <color rgb="FFFF00FF"/>
        <rFont val="UD デジタル 教科書体 N-R"/>
        <family val="1"/>
        <charset val="128"/>
      </rPr>
      <t xml:space="preserve">$I$66</t>
    </r>
    <r>
      <rPr>
        <sz val="12"/>
        <rFont val="UD デジタル 教科書体 N-R"/>
        <family val="1"/>
        <charset val="128"/>
      </rPr>
      <t xml:space="preserve">+</t>
    </r>
    <r>
      <rPr>
        <sz val="12"/>
        <color rgb="FF008000"/>
        <rFont val="UD デジタル 教科書体 N-R"/>
        <family val="1"/>
        <charset val="128"/>
      </rPr>
      <t xml:space="preserve">$K$66</t>
    </r>
    <r>
      <rPr>
        <sz val="12"/>
        <rFont val="UD デジタル 教科書体 N-R"/>
        <family val="1"/>
        <charset val="128"/>
      </rPr>
      <t xml:space="preserve">,IF(</t>
    </r>
    <r>
      <rPr>
        <sz val="12"/>
        <color rgb="FFFF0000"/>
        <rFont val="UD デジタル 教科書体 N-R"/>
        <family val="1"/>
        <charset val="128"/>
      </rPr>
      <t xml:space="preserve">D15</t>
    </r>
    <r>
      <rPr>
        <sz val="12"/>
        <rFont val="UD デジタル 教科書体 N-R"/>
        <family val="1"/>
        <charset val="128"/>
      </rPr>
      <t xml:space="preserve">&lt;</t>
    </r>
    <r>
      <rPr>
        <sz val="12"/>
        <color rgb="FF800000"/>
        <rFont val="UD デジタル 教科書体 N-R"/>
        <family val="1"/>
        <charset val="128"/>
      </rPr>
      <t xml:space="preserve">$F$67</t>
    </r>
    <r>
      <rPr>
        <sz val="12"/>
        <rFont val="UD デジタル 教科書体 N-R"/>
        <family val="1"/>
        <charset val="128"/>
      </rPr>
      <t xml:space="preserve">,</t>
    </r>
    <r>
      <rPr>
        <sz val="12"/>
        <color rgb="FFFF0000"/>
        <rFont val="UD デジタル 教科書体 N-R"/>
        <family val="1"/>
        <charset val="128"/>
      </rPr>
      <t xml:space="preserve">D15</t>
    </r>
    <r>
      <rPr>
        <sz val="12"/>
        <rFont val="UD デジタル 教科書体 N-R"/>
        <family val="1"/>
        <charset val="128"/>
      </rPr>
      <t xml:space="preserve">*</t>
    </r>
    <r>
      <rPr>
        <sz val="12"/>
        <color rgb="FF808000"/>
        <rFont val="UD デジタル 教科書体 N-R"/>
        <family val="1"/>
        <charset val="128"/>
      </rPr>
      <t xml:space="preserve">$I$67</t>
    </r>
    <r>
      <rPr>
        <sz val="12"/>
        <rFont val="UD デジタル 教科書体 N-R"/>
        <family val="1"/>
        <charset val="128"/>
      </rPr>
      <t xml:space="preserve">+</t>
    </r>
    <r>
      <rPr>
        <sz val="12"/>
        <color rgb="FF0000FF"/>
        <rFont val="UD デジタル 教科書体 N-R"/>
        <family val="1"/>
        <charset val="128"/>
      </rPr>
      <t xml:space="preserve">$K$67</t>
    </r>
    <r>
      <rPr>
        <sz val="12"/>
        <rFont val="UD デジタル 教科書体 N-R"/>
        <family val="1"/>
        <charset val="128"/>
      </rPr>
      <t xml:space="preserve">,IF(</t>
    </r>
    <r>
      <rPr>
        <sz val="12"/>
        <color rgb="FFFF0000"/>
        <rFont val="UD デジタル 教科書体 N-R"/>
        <family val="1"/>
        <charset val="128"/>
      </rPr>
      <t xml:space="preserve">D15</t>
    </r>
    <r>
      <rPr>
        <sz val="12"/>
        <rFont val="UD デジタル 教科書体 N-R"/>
        <family val="1"/>
        <charset val="128"/>
      </rPr>
      <t xml:space="preserve">&lt;</t>
    </r>
    <r>
      <rPr>
        <sz val="12"/>
        <color rgb="FFFF00FF"/>
        <rFont val="UD デジタル 教科書体 N-R"/>
        <family val="1"/>
        <charset val="128"/>
      </rPr>
      <t xml:space="preserve">$F$68</t>
    </r>
    <r>
      <rPr>
        <sz val="12"/>
        <rFont val="UD デジタル 教科書体 N-R"/>
        <family val="1"/>
        <charset val="128"/>
      </rPr>
      <t xml:space="preserve">,</t>
    </r>
    <r>
      <rPr>
        <sz val="12"/>
        <color rgb="FFFF0000"/>
        <rFont val="UD デジタル 教科書体 N-R"/>
        <family val="1"/>
        <charset val="128"/>
      </rPr>
      <t xml:space="preserve">D15</t>
    </r>
    <r>
      <rPr>
        <sz val="12"/>
        <rFont val="UD デジタル 教科書体 N-R"/>
        <family val="1"/>
        <charset val="128"/>
      </rPr>
      <t xml:space="preserve">*</t>
    </r>
    <r>
      <rPr>
        <sz val="12"/>
        <color rgb="FF000080"/>
        <rFont val="UD デジタル 教科書体 N-R"/>
        <family val="1"/>
        <charset val="128"/>
      </rPr>
      <t xml:space="preserve">$I$68</t>
    </r>
    <r>
      <rPr>
        <sz val="12"/>
        <rFont val="UD デジタル 教科書体 N-R"/>
        <family val="1"/>
        <charset val="128"/>
      </rPr>
      <t xml:space="preserve">+</t>
    </r>
    <r>
      <rPr>
        <sz val="12"/>
        <color rgb="FF800000"/>
        <rFont val="UD デジタル 教科書体 N-R"/>
        <family val="1"/>
        <charset val="128"/>
      </rPr>
      <t xml:space="preserve">$K$68</t>
    </r>
    <r>
      <rPr>
        <sz val="12"/>
        <rFont val="UD デジタル 教科書体 N-R"/>
        <family val="1"/>
        <charset val="128"/>
      </rPr>
      <t xml:space="preserve">,</t>
    </r>
    <r>
      <rPr>
        <sz val="12"/>
        <color rgb="FF800080"/>
        <rFont val="UD デジタル 教科書体 N-R"/>
        <family val="1"/>
        <charset val="128"/>
      </rPr>
      <t xml:space="preserve">$K$69</t>
    </r>
    <r>
      <rPr>
        <sz val="12"/>
        <rFont val="UD デジタル 教科書体 N-R"/>
        <family val="1"/>
        <charset val="128"/>
      </rPr>
      <t xml:space="preserve">)))))))</t>
    </r>
  </si>
  <si>
    <r>
      <rPr>
        <sz val="12"/>
        <rFont val="UD デジタル 教科書体 N-R"/>
        <family val="1"/>
        <charset val="1"/>
      </rPr>
      <t xml:space="preserve">OR①=</t>
    </r>
    <r>
      <rPr>
        <sz val="12"/>
        <rFont val="UD デジタル 教科書体 N-R"/>
        <family val="1"/>
        <charset val="128"/>
      </rPr>
      <t xml:space="preserve">OR(</t>
    </r>
    <r>
      <rPr>
        <sz val="12"/>
        <color rgb="FF0000FF"/>
        <rFont val="UD デジタル 教科書体 N-R"/>
        <family val="1"/>
        <charset val="128"/>
      </rPr>
      <t xml:space="preserve">D4</t>
    </r>
    <r>
      <rPr>
        <sz val="12"/>
        <rFont val="UD デジタル 教科書体 N-R"/>
        <family val="1"/>
        <charset val="128"/>
      </rPr>
      <t xml:space="preserve">=0,</t>
    </r>
    <r>
      <rPr>
        <sz val="12"/>
        <color rgb="FFFF0000"/>
        <rFont val="UD デジタル 教科書体 N-R"/>
        <family val="1"/>
        <charset val="128"/>
      </rPr>
      <t xml:space="preserve">D15</t>
    </r>
    <r>
      <rPr>
        <sz val="12"/>
        <rFont val="UD デジタル 教科書体 N-R"/>
        <family val="1"/>
        <charset val="128"/>
      </rPr>
      <t xml:space="preserve">=0)</t>
    </r>
  </si>
  <si>
    <t xml:space="preserve">D4（年齢妻）かD15（年金集計妻）が0</t>
  </si>
  <si>
    <r>
      <rPr>
        <sz val="12"/>
        <rFont val="UD デジタル 教科書体 N-R"/>
        <family val="1"/>
        <charset val="1"/>
      </rPr>
      <t xml:space="preserve">IF②=</t>
    </r>
    <r>
      <rPr>
        <sz val="12"/>
        <rFont val="UD デジタル 教科書体 N-R"/>
        <family val="1"/>
        <charset val="128"/>
      </rPr>
      <t xml:space="preserve">IF(</t>
    </r>
    <r>
      <rPr>
        <sz val="12"/>
        <color rgb="FF0000FF"/>
        <rFont val="UD デジタル 教科書体 N-R"/>
        <family val="1"/>
        <charset val="128"/>
      </rPr>
      <t xml:space="preserve">D4</t>
    </r>
    <r>
      <rPr>
        <sz val="12"/>
        <rFont val="UD デジタル 教科書体 N-R"/>
        <family val="1"/>
        <charset val="128"/>
      </rPr>
      <t xml:space="preserve">&lt;64,(IF③,IF④,IF⑤,IF⑥,IF⑦),IF⑧(,,,,)</t>
    </r>
  </si>
  <si>
    <t xml:space="preserve">D4（年齢妻）か64歳以下ならさらにIF③で判定</t>
  </si>
  <si>
    <r>
      <rPr>
        <sz val="12"/>
        <rFont val="UD デジタル 教科書体 N-R"/>
        <family val="1"/>
        <charset val="128"/>
      </rPr>
      <t xml:space="preserve">D4（年齢妻）か65歳以上とし、</t>
    </r>
    <r>
      <rPr>
        <sz val="12"/>
        <rFont val="UD デジタル 教科書体 N-R"/>
        <family val="1"/>
        <charset val="1"/>
      </rPr>
      <t xml:space="preserve">さらにIF⑧で判定</t>
    </r>
  </si>
  <si>
    <r>
      <rPr>
        <sz val="12"/>
        <rFont val="UD デジタル 教科書体 N-R"/>
        <family val="1"/>
        <charset val="1"/>
      </rPr>
      <t xml:space="preserve">IF③=</t>
    </r>
    <r>
      <rPr>
        <sz val="12"/>
        <rFont val="UD デジタル 教科書体 N-R"/>
        <family val="1"/>
        <charset val="128"/>
      </rPr>
      <t xml:space="preserve">IF(</t>
    </r>
    <r>
      <rPr>
        <sz val="12"/>
        <color rgb="FFFF0000"/>
        <rFont val="UD デジタル 教科書体 N-R"/>
        <family val="1"/>
        <charset val="128"/>
      </rPr>
      <t xml:space="preserve">D15</t>
    </r>
    <r>
      <rPr>
        <sz val="12"/>
        <rFont val="UD デジタル 教科書体 N-R"/>
        <family val="1"/>
        <charset val="128"/>
      </rPr>
      <t xml:space="preserve">&lt;</t>
    </r>
    <r>
      <rPr>
        <sz val="12"/>
        <color rgb="FF000080"/>
        <rFont val="UD デジタル 教科書体 N-R"/>
        <family val="1"/>
        <charset val="128"/>
      </rPr>
      <t xml:space="preserve">$F$58</t>
    </r>
    <r>
      <rPr>
        <sz val="12"/>
        <rFont val="UD デジタル 教科書体 N-R"/>
        <family val="1"/>
        <charset val="128"/>
      </rPr>
      <t xml:space="preserve">,</t>
    </r>
    <r>
      <rPr>
        <sz val="12"/>
        <color rgb="FFFF0000"/>
        <rFont val="UD デジタル 教科書体 N-R"/>
        <family val="1"/>
        <charset val="128"/>
      </rPr>
      <t xml:space="preserve">D15</t>
    </r>
    <r>
      <rPr>
        <sz val="12"/>
        <rFont val="UD デジタル 教科書体 N-R"/>
        <family val="1"/>
        <charset val="128"/>
      </rPr>
      <t xml:space="preserve">,IF④)</t>
    </r>
  </si>
  <si>
    <t xml:space="preserve">D15</t>
  </si>
  <si>
    <t xml:space="preserve">D15（年金集計妻）がF58（60万円以下）の場合、D15とする</t>
  </si>
  <si>
    <r>
      <rPr>
        <sz val="12"/>
        <rFont val="UD デジタル 教科書体 N-R"/>
        <family val="1"/>
        <charset val="1"/>
      </rPr>
      <t xml:space="preserve">IF④=</t>
    </r>
    <r>
      <rPr>
        <sz val="12"/>
        <rFont val="UD デジタル 教科書体 N-R"/>
        <family val="1"/>
        <charset val="128"/>
      </rPr>
      <t xml:space="preserve">IF(</t>
    </r>
    <r>
      <rPr>
        <sz val="12"/>
        <color rgb="FFFF0000"/>
        <rFont val="UD デジタル 教科書体 N-R"/>
        <family val="1"/>
        <charset val="128"/>
      </rPr>
      <t xml:space="preserve">D15</t>
    </r>
    <r>
      <rPr>
        <sz val="12"/>
        <rFont val="UD デジタル 教科書体 N-R"/>
        <family val="1"/>
        <charset val="128"/>
      </rPr>
      <t xml:space="preserve">&lt;</t>
    </r>
    <r>
      <rPr>
        <sz val="12"/>
        <color rgb="FF808000"/>
        <rFont val="UD デジタル 教科書体 N-R"/>
        <family val="1"/>
        <charset val="128"/>
      </rPr>
      <t xml:space="preserve">$F$59</t>
    </r>
    <r>
      <rPr>
        <sz val="12"/>
        <rFont val="UD デジタル 教科書体 N-R"/>
        <family val="1"/>
        <charset val="128"/>
      </rPr>
      <t xml:space="preserve">,</t>
    </r>
    <r>
      <rPr>
        <sz val="12"/>
        <color rgb="FF0000FF"/>
        <rFont val="UD デジタル 教科書体 N-R"/>
        <family val="1"/>
        <charset val="128"/>
      </rPr>
      <t xml:space="preserve">$K$59</t>
    </r>
    <r>
      <rPr>
        <sz val="12"/>
        <rFont val="UD デジタル 教科書体 N-R"/>
        <family val="1"/>
        <charset val="128"/>
      </rPr>
      <t xml:space="preserve">,IF⑤)</t>
    </r>
  </si>
  <si>
    <t xml:space="preserve">D15（年金集計妻）がF59（130万円未満）以下の場合、K59（\600,000円）とする</t>
  </si>
  <si>
    <r>
      <rPr>
        <sz val="12"/>
        <rFont val="UD デジタル 教科書体 N-R"/>
        <family val="1"/>
        <charset val="1"/>
      </rPr>
      <t xml:space="preserve">IF⑤=</t>
    </r>
    <r>
      <rPr>
        <sz val="12"/>
        <rFont val="UD デジタル 教科書体 N-R"/>
        <family val="1"/>
        <charset val="128"/>
      </rPr>
      <t xml:space="preserve">IF(</t>
    </r>
    <r>
      <rPr>
        <sz val="12"/>
        <color rgb="FFFF0000"/>
        <rFont val="UD デジタル 教科書体 N-R"/>
        <family val="1"/>
        <charset val="128"/>
      </rPr>
      <t xml:space="preserve">D15</t>
    </r>
    <r>
      <rPr>
        <sz val="12"/>
        <rFont val="UD デジタル 教科書体 N-R"/>
        <family val="1"/>
        <charset val="128"/>
      </rPr>
      <t xml:space="preserve">&lt;</t>
    </r>
    <r>
      <rPr>
        <sz val="12"/>
        <color rgb="FFFF00FF"/>
        <rFont val="UD デジタル 教科書体 N-R"/>
        <family val="1"/>
        <charset val="128"/>
      </rPr>
      <t xml:space="preserve">$F$60</t>
    </r>
    <r>
      <rPr>
        <sz val="12"/>
        <rFont val="UD デジタル 教科書体 N-R"/>
        <family val="1"/>
        <charset val="128"/>
      </rPr>
      <t xml:space="preserve">,</t>
    </r>
    <r>
      <rPr>
        <sz val="12"/>
        <color rgb="FFFF0000"/>
        <rFont val="UD デジタル 教科書体 N-R"/>
        <family val="1"/>
        <charset val="128"/>
      </rPr>
      <t xml:space="preserve">D15</t>
    </r>
    <r>
      <rPr>
        <sz val="12"/>
        <rFont val="UD デジタル 教科書体 N-R"/>
        <family val="1"/>
        <charset val="128"/>
      </rPr>
      <t xml:space="preserve">*</t>
    </r>
    <r>
      <rPr>
        <sz val="12"/>
        <color rgb="FF000080"/>
        <rFont val="UD デジタル 教科書体 N-R"/>
        <family val="1"/>
        <charset val="128"/>
      </rPr>
      <t xml:space="preserve">$I$60</t>
    </r>
    <r>
      <rPr>
        <sz val="12"/>
        <rFont val="UD デジタル 教科書体 N-R"/>
        <family val="1"/>
        <charset val="128"/>
      </rPr>
      <t xml:space="preserve">+</t>
    </r>
    <r>
      <rPr>
        <sz val="12"/>
        <color rgb="FF800000"/>
        <rFont val="UD デジタル 教科書体 N-R"/>
        <family val="1"/>
        <charset val="128"/>
      </rPr>
      <t xml:space="preserve">$K$60</t>
    </r>
    <r>
      <rPr>
        <sz val="12"/>
        <rFont val="UD デジタル 教科書体 N-R"/>
        <family val="1"/>
        <charset val="128"/>
      </rPr>
      <t xml:space="preserve">,IF⑥)</t>
    </r>
  </si>
  <si>
    <t xml:space="preserve">D15（年金集計妻）がF60（410万円未満）以下の場合、D15×I60（25%）＋K60（\275,000円）とする</t>
  </si>
  <si>
    <r>
      <rPr>
        <sz val="12"/>
        <rFont val="UD デジタル 教科書体 N-R"/>
        <family val="1"/>
        <charset val="1"/>
      </rPr>
      <t xml:space="preserve">IF⑥=</t>
    </r>
    <r>
      <rPr>
        <sz val="12"/>
        <rFont val="UD デジタル 教科書体 N-R"/>
        <family val="1"/>
        <charset val="128"/>
      </rPr>
      <t xml:space="preserve">IF(</t>
    </r>
    <r>
      <rPr>
        <sz val="12"/>
        <color rgb="FFFF0000"/>
        <rFont val="UD デジタル 教科書体 N-R"/>
        <family val="1"/>
        <charset val="128"/>
      </rPr>
      <t xml:space="preserve">D15</t>
    </r>
    <r>
      <rPr>
        <sz val="12"/>
        <rFont val="UD デジタル 教科書体 N-R"/>
        <family val="1"/>
        <charset val="128"/>
      </rPr>
      <t xml:space="preserve">&lt;</t>
    </r>
    <r>
      <rPr>
        <sz val="12"/>
        <color rgb="FF808000"/>
        <rFont val="UD デジタル 教科書体 N-R"/>
        <family val="1"/>
        <charset val="128"/>
      </rPr>
      <t xml:space="preserve">$F$61</t>
    </r>
    <r>
      <rPr>
        <sz val="12"/>
        <rFont val="UD デジタル 教科書体 N-R"/>
        <family val="1"/>
        <charset val="128"/>
      </rPr>
      <t xml:space="preserve">,</t>
    </r>
    <r>
      <rPr>
        <sz val="12"/>
        <color rgb="FFFF0000"/>
        <rFont val="UD デジタル 教科書体 N-R"/>
        <family val="1"/>
        <charset val="128"/>
      </rPr>
      <t xml:space="preserve">D15</t>
    </r>
    <r>
      <rPr>
        <sz val="12"/>
        <rFont val="UD デジタル 教科書体 N-R"/>
        <family val="1"/>
        <charset val="128"/>
      </rPr>
      <t xml:space="preserve">*</t>
    </r>
    <r>
      <rPr>
        <sz val="12"/>
        <color rgb="FFFF0000"/>
        <rFont val="UD デジタル 教科書体 N-R"/>
        <family val="1"/>
        <charset val="128"/>
      </rPr>
      <t xml:space="preserve">$I$61</t>
    </r>
    <r>
      <rPr>
        <sz val="12"/>
        <rFont val="UD デジタル 教科書体 N-R"/>
        <family val="1"/>
        <charset val="128"/>
      </rPr>
      <t xml:space="preserve">+</t>
    </r>
    <r>
      <rPr>
        <sz val="12"/>
        <color rgb="FFFF00FF"/>
        <rFont val="UD デジタル 教科書体 N-R"/>
        <family val="1"/>
        <charset val="128"/>
      </rPr>
      <t xml:space="preserve">$K$61</t>
    </r>
    <r>
      <rPr>
        <sz val="12"/>
        <rFont val="UD デジタル 教科書体 N-R"/>
        <family val="1"/>
        <charset val="128"/>
      </rPr>
      <t xml:space="preserve">,IF⑦)</t>
    </r>
  </si>
  <si>
    <t xml:space="preserve">D15（年金集計妻）がF61（770万円未満）以下の場合、D15×I61（15%）＋K61（\685,000円）とする</t>
  </si>
  <si>
    <r>
      <rPr>
        <sz val="12"/>
        <rFont val="UD デジタル 教科書体 N-R"/>
        <family val="1"/>
        <charset val="1"/>
      </rPr>
      <t xml:space="preserve">IF⑦=</t>
    </r>
    <r>
      <rPr>
        <sz val="12"/>
        <rFont val="UD デジタル 教科書体 N-R"/>
        <family val="1"/>
        <charset val="128"/>
      </rPr>
      <t xml:space="preserve">IF(</t>
    </r>
    <r>
      <rPr>
        <sz val="12"/>
        <color rgb="FFFF0000"/>
        <rFont val="UD デジタル 教科書体 N-R"/>
        <family val="1"/>
        <charset val="128"/>
      </rPr>
      <t xml:space="preserve">D15</t>
    </r>
    <r>
      <rPr>
        <sz val="12"/>
        <rFont val="UD デジタル 教科書体 N-R"/>
        <family val="1"/>
        <charset val="128"/>
      </rPr>
      <t xml:space="preserve">&lt;</t>
    </r>
    <r>
      <rPr>
        <sz val="12"/>
        <color rgb="FF000080"/>
        <rFont val="UD デジタル 教科書体 N-R"/>
        <family val="1"/>
        <charset val="128"/>
      </rPr>
      <t xml:space="preserve">$F$62</t>
    </r>
    <r>
      <rPr>
        <sz val="12"/>
        <rFont val="UD デジタル 教科書体 N-R"/>
        <family val="1"/>
        <charset val="128"/>
      </rPr>
      <t xml:space="preserve">,</t>
    </r>
    <r>
      <rPr>
        <sz val="12"/>
        <color rgb="FFFF0000"/>
        <rFont val="UD デジタル 教科書体 N-R"/>
        <family val="1"/>
        <charset val="128"/>
      </rPr>
      <t xml:space="preserve">D15</t>
    </r>
    <r>
      <rPr>
        <sz val="12"/>
        <rFont val="UD デジタル 教科書体 N-R"/>
        <family val="1"/>
        <charset val="128"/>
      </rPr>
      <t xml:space="preserve">*</t>
    </r>
    <r>
      <rPr>
        <sz val="12"/>
        <color rgb="FF800080"/>
        <rFont val="UD デジタル 教科書体 N-R"/>
        <family val="1"/>
        <charset val="128"/>
      </rPr>
      <t xml:space="preserve">$I$62</t>
    </r>
    <r>
      <rPr>
        <sz val="12"/>
        <rFont val="UD デジタル 教科書体 N-R"/>
        <family val="1"/>
        <charset val="128"/>
      </rPr>
      <t xml:space="preserve">+</t>
    </r>
    <r>
      <rPr>
        <sz val="12"/>
        <color rgb="FF808000"/>
        <rFont val="UD デジタル 教科書体 N-R"/>
        <family val="1"/>
        <charset val="128"/>
      </rPr>
      <t xml:space="preserve">$K$62</t>
    </r>
    <r>
      <rPr>
        <sz val="12"/>
        <rFont val="UD デジタル 教科書体 N-R"/>
        <family val="1"/>
        <charset val="128"/>
      </rPr>
      <t xml:space="preserve">,</t>
    </r>
    <r>
      <rPr>
        <sz val="12"/>
        <color rgb="FF0000FF"/>
        <rFont val="UD デジタル 教科書体 N-R"/>
        <family val="1"/>
        <charset val="128"/>
      </rPr>
      <t xml:space="preserve">$K$63</t>
    </r>
    <r>
      <rPr>
        <sz val="12"/>
        <rFont val="UD デジタル 教科書体 N-R"/>
        <family val="1"/>
        <charset val="128"/>
      </rPr>
      <t xml:space="preserve">)</t>
    </r>
  </si>
  <si>
    <t xml:space="preserve">D15（年金集計妻）がF62（1,000万円未満）以下の場合、D15×I62（5%）＋K62（\1,455,000円）とする</t>
  </si>
  <si>
    <r>
      <rPr>
        <sz val="12"/>
        <rFont val="UD デジタル 教科書体 N-R"/>
        <family val="1"/>
        <charset val="1"/>
      </rPr>
      <t xml:space="preserve">IF⑧=</t>
    </r>
    <r>
      <rPr>
        <sz val="12"/>
        <rFont val="UD デジタル 教科書体 N-R"/>
        <family val="1"/>
        <charset val="128"/>
      </rPr>
      <t xml:space="preserve">IF(</t>
    </r>
    <r>
      <rPr>
        <sz val="12"/>
        <color rgb="FFFF0000"/>
        <rFont val="UD デジタル 教科書体 N-R"/>
        <family val="1"/>
        <charset val="128"/>
      </rPr>
      <t xml:space="preserve">D15</t>
    </r>
    <r>
      <rPr>
        <sz val="12"/>
        <rFont val="UD デジタル 教科書体 N-R"/>
        <family val="1"/>
        <charset val="128"/>
      </rPr>
      <t xml:space="preserve">&lt;</t>
    </r>
    <r>
      <rPr>
        <sz val="12"/>
        <color rgb="FFFF00FF"/>
        <rFont val="UD デジタル 教科書体 N-R"/>
        <family val="1"/>
        <charset val="128"/>
      </rPr>
      <t xml:space="preserve">$F$64</t>
    </r>
    <r>
      <rPr>
        <sz val="12"/>
        <rFont val="UD デジタル 教科書体 N-R"/>
        <family val="1"/>
        <charset val="128"/>
      </rPr>
      <t xml:space="preserve">,</t>
    </r>
    <r>
      <rPr>
        <sz val="12"/>
        <color rgb="FFFF0000"/>
        <rFont val="UD デジタル 教科書体 N-R"/>
        <family val="1"/>
        <charset val="128"/>
      </rPr>
      <t xml:space="preserve">D15</t>
    </r>
    <r>
      <rPr>
        <sz val="12"/>
        <rFont val="UD デジタル 教科書体 N-R"/>
        <family val="1"/>
        <charset val="128"/>
      </rPr>
      <t xml:space="preserve">,IF⑨)</t>
    </r>
  </si>
  <si>
    <t xml:space="preserve">D15（年金集計妻）がF64（110万円以下 ）以下の場合、D15とする</t>
  </si>
  <si>
    <r>
      <rPr>
        <sz val="12"/>
        <rFont val="UD デジタル 教科書体 N-R"/>
        <family val="1"/>
        <charset val="1"/>
      </rPr>
      <t xml:space="preserve">IF⑨=</t>
    </r>
    <r>
      <rPr>
        <sz val="12"/>
        <rFont val="UD デジタル 教科書体 N-R"/>
        <family val="1"/>
        <charset val="128"/>
      </rPr>
      <t xml:space="preserve">IF(</t>
    </r>
    <r>
      <rPr>
        <sz val="12"/>
        <color rgb="FFFF0000"/>
        <rFont val="UD デジタル 教科書体 N-R"/>
        <family val="1"/>
        <charset val="128"/>
      </rPr>
      <t xml:space="preserve">D15</t>
    </r>
    <r>
      <rPr>
        <sz val="12"/>
        <rFont val="UD デジタル 教科書体 N-R"/>
        <family val="1"/>
        <charset val="128"/>
      </rPr>
      <t xml:space="preserve">&lt;</t>
    </r>
    <r>
      <rPr>
        <sz val="12"/>
        <color rgb="FF800000"/>
        <rFont val="UD デジタル 教科書体 N-R"/>
        <family val="1"/>
        <charset val="128"/>
      </rPr>
      <t xml:space="preserve">$F$65</t>
    </r>
    <r>
      <rPr>
        <sz val="12"/>
        <rFont val="UD デジタル 教科書体 N-R"/>
        <family val="1"/>
        <charset val="128"/>
      </rPr>
      <t xml:space="preserve">,</t>
    </r>
    <r>
      <rPr>
        <sz val="12"/>
        <color rgb="FF800080"/>
        <rFont val="UD デジタル 教科書体 N-R"/>
        <family val="1"/>
        <charset val="128"/>
      </rPr>
      <t xml:space="preserve">$K$65</t>
    </r>
    <r>
      <rPr>
        <sz val="12"/>
        <rFont val="UD デジタル 教科書体 N-R"/>
        <family val="1"/>
        <charset val="128"/>
      </rPr>
      <t xml:space="preserve">,IF⑩)</t>
    </r>
  </si>
  <si>
    <t xml:space="preserve">D15（年金集計妻）がF65（330万円未満）以下の場合、K65（\1,100,000円）とする</t>
  </si>
  <si>
    <r>
      <rPr>
        <sz val="12"/>
        <rFont val="UD デジタル 教科書体 N-R"/>
        <family val="1"/>
        <charset val="1"/>
      </rPr>
      <t xml:space="preserve">IF⑩=</t>
    </r>
    <r>
      <rPr>
        <sz val="12"/>
        <rFont val="UD デジタル 教科書体 N-R"/>
        <family val="1"/>
        <charset val="128"/>
      </rPr>
      <t xml:space="preserve">IF(</t>
    </r>
    <r>
      <rPr>
        <sz val="12"/>
        <color rgb="FFFF0000"/>
        <rFont val="UD デジタル 教科書体 N-R"/>
        <family val="1"/>
        <charset val="128"/>
      </rPr>
      <t xml:space="preserve">D15</t>
    </r>
    <r>
      <rPr>
        <sz val="12"/>
        <rFont val="UD デジタル 教科書体 N-R"/>
        <family val="1"/>
        <charset val="128"/>
      </rPr>
      <t xml:space="preserve">&lt;</t>
    </r>
    <r>
      <rPr>
        <sz val="12"/>
        <color rgb="FF0000FF"/>
        <rFont val="UD デジタル 教科書体 N-R"/>
        <family val="1"/>
        <charset val="128"/>
      </rPr>
      <t xml:space="preserve">$F$66</t>
    </r>
    <r>
      <rPr>
        <sz val="12"/>
        <rFont val="UD デジタル 教科書体 N-R"/>
        <family val="1"/>
        <charset val="128"/>
      </rPr>
      <t xml:space="preserve">,</t>
    </r>
    <r>
      <rPr>
        <sz val="12"/>
        <color rgb="FFFF0000"/>
        <rFont val="UD デジタル 教科書体 N-R"/>
        <family val="1"/>
        <charset val="128"/>
      </rPr>
      <t xml:space="preserve">D15</t>
    </r>
    <r>
      <rPr>
        <sz val="12"/>
        <rFont val="UD デジタル 教科書体 N-R"/>
        <family val="1"/>
        <charset val="128"/>
      </rPr>
      <t xml:space="preserve">*</t>
    </r>
    <r>
      <rPr>
        <sz val="12"/>
        <color rgb="FFFF00FF"/>
        <rFont val="UD デジタル 教科書体 N-R"/>
        <family val="1"/>
        <charset val="128"/>
      </rPr>
      <t xml:space="preserve">$I$66</t>
    </r>
    <r>
      <rPr>
        <sz val="12"/>
        <rFont val="UD デジタル 教科書体 N-R"/>
        <family val="1"/>
        <charset val="128"/>
      </rPr>
      <t xml:space="preserve">+</t>
    </r>
    <r>
      <rPr>
        <sz val="12"/>
        <color rgb="FF008000"/>
        <rFont val="UD デジタル 教科書体 N-R"/>
        <family val="1"/>
        <charset val="128"/>
      </rPr>
      <t xml:space="preserve">$K$66</t>
    </r>
    <r>
      <rPr>
        <sz val="12"/>
        <rFont val="UD デジタル 教科書体 N-R"/>
        <family val="1"/>
        <charset val="128"/>
      </rPr>
      <t xml:space="preserve">,IF⑪)</t>
    </r>
  </si>
  <si>
    <t xml:space="preserve">D15（年金集計妻）がF66（410万円未満）以下の場合、D15×I66（25%）＋K66（\275,000円）とする</t>
  </si>
  <si>
    <r>
      <rPr>
        <sz val="12"/>
        <rFont val="UD デジタル 教科書体 N-R"/>
        <family val="1"/>
        <charset val="1"/>
      </rPr>
      <t xml:space="preserve">IF⑪=</t>
    </r>
    <r>
      <rPr>
        <sz val="12"/>
        <rFont val="UD デジタル 教科書体 N-R"/>
        <family val="1"/>
        <charset val="128"/>
      </rPr>
      <t xml:space="preserve">IF(</t>
    </r>
    <r>
      <rPr>
        <sz val="12"/>
        <color rgb="FFFF0000"/>
        <rFont val="UD デジタル 教科書体 N-R"/>
        <family val="1"/>
        <charset val="128"/>
      </rPr>
      <t xml:space="preserve">D15</t>
    </r>
    <r>
      <rPr>
        <sz val="12"/>
        <rFont val="UD デジタル 教科書体 N-R"/>
        <family val="1"/>
        <charset val="128"/>
      </rPr>
      <t xml:space="preserve">&lt;</t>
    </r>
    <r>
      <rPr>
        <sz val="12"/>
        <color rgb="FF800000"/>
        <rFont val="UD デジタル 教科書体 N-R"/>
        <family val="1"/>
        <charset val="128"/>
      </rPr>
      <t xml:space="preserve">$F$67</t>
    </r>
    <r>
      <rPr>
        <sz val="12"/>
        <rFont val="UD デジタル 教科書体 N-R"/>
        <family val="1"/>
        <charset val="128"/>
      </rPr>
      <t xml:space="preserve">,</t>
    </r>
    <r>
      <rPr>
        <sz val="12"/>
        <color rgb="FFFF0000"/>
        <rFont val="UD デジタル 教科書体 N-R"/>
        <family val="1"/>
        <charset val="128"/>
      </rPr>
      <t xml:space="preserve">D15</t>
    </r>
    <r>
      <rPr>
        <sz val="12"/>
        <rFont val="UD デジタル 教科書体 N-R"/>
        <family val="1"/>
        <charset val="128"/>
      </rPr>
      <t xml:space="preserve">*</t>
    </r>
    <r>
      <rPr>
        <sz val="12"/>
        <color rgb="FF808000"/>
        <rFont val="UD デジタル 教科書体 N-R"/>
        <family val="1"/>
        <charset val="128"/>
      </rPr>
      <t xml:space="preserve">$I$67</t>
    </r>
    <r>
      <rPr>
        <sz val="12"/>
        <rFont val="UD デジタル 教科書体 N-R"/>
        <family val="1"/>
        <charset val="128"/>
      </rPr>
      <t xml:space="preserve">+</t>
    </r>
    <r>
      <rPr>
        <sz val="12"/>
        <color rgb="FF0000FF"/>
        <rFont val="UD デジタル 教科書体 N-R"/>
        <family val="1"/>
        <charset val="128"/>
      </rPr>
      <t xml:space="preserve">$K$67</t>
    </r>
    <r>
      <rPr>
        <sz val="12"/>
        <rFont val="UD デジタル 教科書体 N-R"/>
        <family val="1"/>
        <charset val="128"/>
      </rPr>
      <t xml:space="preserve">,IF⑫)</t>
    </r>
  </si>
  <si>
    <t xml:space="preserve">D15（年金集計妻）がF67（770万円未満）以下の場合、D15×I67（15%）＋K67（\685,000円）とする</t>
  </si>
  <si>
    <r>
      <rPr>
        <sz val="12"/>
        <rFont val="UD デジタル 教科書体 N-R"/>
        <family val="1"/>
        <charset val="1"/>
      </rPr>
      <t xml:space="preserve">IF⑫=</t>
    </r>
    <r>
      <rPr>
        <sz val="12"/>
        <rFont val="UD デジタル 教科書体 N-R"/>
        <family val="1"/>
        <charset val="128"/>
      </rPr>
      <t xml:space="preserve">IF(</t>
    </r>
    <r>
      <rPr>
        <sz val="12"/>
        <color rgb="FFFF0000"/>
        <rFont val="UD デジタル 教科書体 N-R"/>
        <family val="1"/>
        <charset val="128"/>
      </rPr>
      <t xml:space="preserve">D15</t>
    </r>
    <r>
      <rPr>
        <sz val="12"/>
        <rFont val="UD デジタル 教科書体 N-R"/>
        <family val="1"/>
        <charset val="128"/>
      </rPr>
      <t xml:space="preserve">&lt;</t>
    </r>
    <r>
      <rPr>
        <sz val="12"/>
        <color rgb="FFFF00FF"/>
        <rFont val="UD デジタル 教科書体 N-R"/>
        <family val="1"/>
        <charset val="128"/>
      </rPr>
      <t xml:space="preserve">$F$68</t>
    </r>
    <r>
      <rPr>
        <sz val="12"/>
        <rFont val="UD デジタル 教科書体 N-R"/>
        <family val="1"/>
        <charset val="128"/>
      </rPr>
      <t xml:space="preserve">,</t>
    </r>
    <r>
      <rPr>
        <sz val="12"/>
        <color rgb="FFFF0000"/>
        <rFont val="UD デジタル 教科書体 N-R"/>
        <family val="1"/>
        <charset val="128"/>
      </rPr>
      <t xml:space="preserve">D15</t>
    </r>
    <r>
      <rPr>
        <sz val="12"/>
        <rFont val="UD デジタル 教科書体 N-R"/>
        <family val="1"/>
        <charset val="128"/>
      </rPr>
      <t xml:space="preserve">*</t>
    </r>
    <r>
      <rPr>
        <sz val="12"/>
        <color rgb="FF000080"/>
        <rFont val="UD デジタル 教科書体 N-R"/>
        <family val="1"/>
        <charset val="128"/>
      </rPr>
      <t xml:space="preserve">$I$68</t>
    </r>
    <r>
      <rPr>
        <sz val="12"/>
        <rFont val="UD デジタル 教科書体 N-R"/>
        <family val="1"/>
        <charset val="128"/>
      </rPr>
      <t xml:space="preserve">+</t>
    </r>
    <r>
      <rPr>
        <sz val="12"/>
        <color rgb="FF800000"/>
        <rFont val="UD デジタル 教科書体 N-R"/>
        <family val="1"/>
        <charset val="128"/>
      </rPr>
      <t xml:space="preserve">$K$68</t>
    </r>
    <r>
      <rPr>
        <sz val="12"/>
        <rFont val="UD デジタル 教科書体 N-R"/>
        <family val="1"/>
        <charset val="128"/>
      </rPr>
      <t xml:space="preserve">,</t>
    </r>
    <r>
      <rPr>
        <sz val="12"/>
        <color rgb="FF800080"/>
        <rFont val="UD デジタル 教科書体 N-R"/>
        <family val="1"/>
        <charset val="128"/>
      </rPr>
      <t xml:space="preserve">$K$69</t>
    </r>
    <r>
      <rPr>
        <sz val="12"/>
        <rFont val="UD デジタル 教科書体 N-R"/>
        <family val="1"/>
        <charset val="128"/>
      </rPr>
      <t xml:space="preserve">)</t>
    </r>
  </si>
  <si>
    <t xml:space="preserve">D15（年金集計妻）がF68（1,000万円未満）以下の場合、D15×I68（5%）＋K68（\1,455,000円）とする</t>
  </si>
  <si>
    <t xml:space="preserve">D19～AS19</t>
  </si>
  <si>
    <r>
      <rPr>
        <sz val="12"/>
        <rFont val="UD デジタル 教科書体 N-R"/>
        <family val="1"/>
        <charset val="1"/>
      </rPr>
      <t xml:space="preserve">D19</t>
    </r>
    <r>
      <rPr>
        <sz val="12"/>
        <rFont val="UD デジタル 教科書体 N-R"/>
        <family val="1"/>
        <charset val="128"/>
      </rPr>
      <t xml:space="preserve">=IF(</t>
    </r>
    <r>
      <rPr>
        <sz val="12"/>
        <color rgb="FF0000FF"/>
        <rFont val="UD デジタル 教科書体 N-R"/>
        <family val="1"/>
        <charset val="128"/>
      </rPr>
      <t xml:space="preserve">D14</t>
    </r>
    <r>
      <rPr>
        <sz val="12"/>
        <rFont val="UD デジタル 教科書体 N-R"/>
        <family val="1"/>
        <charset val="128"/>
      </rPr>
      <t xml:space="preserve">=0,0,IF(OR(</t>
    </r>
    <r>
      <rPr>
        <sz val="12"/>
        <color rgb="FFFF0000"/>
        <rFont val="UD デジタル 教科書体 N-R"/>
        <family val="1"/>
        <charset val="128"/>
      </rPr>
      <t xml:space="preserve">D4</t>
    </r>
    <r>
      <rPr>
        <sz val="12"/>
        <rFont val="UD デジタル 教科書体 N-R"/>
        <family val="1"/>
        <charset val="128"/>
      </rPr>
      <t xml:space="preserve">=0,</t>
    </r>
    <r>
      <rPr>
        <sz val="12"/>
        <color rgb="FFFF00FF"/>
        <rFont val="UD デジタル 教科書体 N-R"/>
        <family val="1"/>
        <charset val="128"/>
      </rPr>
      <t xml:space="preserve">D15</t>
    </r>
    <r>
      <rPr>
        <sz val="12"/>
        <rFont val="UD デジタル 教科書体 N-R"/>
        <family val="1"/>
        <charset val="128"/>
      </rPr>
      <t xml:space="preserve">-</t>
    </r>
    <r>
      <rPr>
        <sz val="12"/>
        <color rgb="FF008000"/>
        <rFont val="UD デジタル 教科書体 N-R"/>
        <family val="1"/>
        <charset val="128"/>
      </rPr>
      <t xml:space="preserve">D18</t>
    </r>
    <r>
      <rPr>
        <sz val="12"/>
        <rFont val="UD デジタル 教科書体 N-R"/>
        <family val="1"/>
        <charset val="128"/>
      </rPr>
      <t xml:space="preserve">&gt;</t>
    </r>
    <r>
      <rPr>
        <sz val="12"/>
        <color rgb="FF000080"/>
        <rFont val="UD デジタル 教科書体 N-R"/>
        <family val="1"/>
        <charset val="128"/>
      </rPr>
      <t xml:space="preserve">$F$72</t>
    </r>
    <r>
      <rPr>
        <sz val="12"/>
        <rFont val="UD デジタル 教科書体 N-R"/>
        <family val="1"/>
        <charset val="128"/>
      </rPr>
      <t xml:space="preserve">),0,IF(</t>
    </r>
    <r>
      <rPr>
        <sz val="12"/>
        <color rgb="FF0000FF"/>
        <rFont val="UD デジタル 教科書体 N-R"/>
        <family val="1"/>
        <charset val="128"/>
      </rPr>
      <t xml:space="preserve">D14</t>
    </r>
    <r>
      <rPr>
        <sz val="12"/>
        <rFont val="UD デジタル 教科書体 N-R"/>
        <family val="1"/>
        <charset val="128"/>
      </rPr>
      <t xml:space="preserve">&gt;=</t>
    </r>
    <r>
      <rPr>
        <sz val="12"/>
        <color rgb="FFFF00FF"/>
        <rFont val="UD デジタル 教科書体 N-R"/>
        <family val="1"/>
        <charset val="128"/>
      </rPr>
      <t xml:space="preserve">D15</t>
    </r>
    <r>
      <rPr>
        <sz val="12"/>
        <rFont val="UD デジタル 教科書体 N-R"/>
        <family val="1"/>
        <charset val="128"/>
      </rPr>
      <t xml:space="preserve">,IF(</t>
    </r>
    <r>
      <rPr>
        <sz val="12"/>
        <color rgb="FFFF0000"/>
        <rFont val="UD デジタル 教科書体 N-R"/>
        <family val="1"/>
        <charset val="128"/>
      </rPr>
      <t xml:space="preserve">D4</t>
    </r>
    <r>
      <rPr>
        <sz val="12"/>
        <rFont val="UD デジタル 教科書体 N-R"/>
        <family val="1"/>
        <charset val="128"/>
      </rPr>
      <t xml:space="preserve">&lt;=69,</t>
    </r>
    <r>
      <rPr>
        <sz val="12"/>
        <color rgb="FF0000FF"/>
        <rFont val="UD デジタル 教科書体 N-R"/>
        <family val="1"/>
        <charset val="128"/>
      </rPr>
      <t xml:space="preserve">$D$72</t>
    </r>
    <r>
      <rPr>
        <sz val="12"/>
        <rFont val="UD デジタル 教科書体 N-R"/>
        <family val="1"/>
        <charset val="128"/>
      </rPr>
      <t xml:space="preserve">,</t>
    </r>
    <r>
      <rPr>
        <sz val="12"/>
        <color rgb="FFFF0000"/>
        <rFont val="UD デジタル 教科書体 N-R"/>
        <family val="1"/>
        <charset val="128"/>
      </rPr>
      <t xml:space="preserve">$D$73</t>
    </r>
    <r>
      <rPr>
        <sz val="12"/>
        <rFont val="UD デジタル 教科書体 N-R"/>
        <family val="1"/>
        <charset val="128"/>
      </rPr>
      <t xml:space="preserve">),0)))</t>
    </r>
  </si>
  <si>
    <r>
      <rPr>
        <sz val="12"/>
        <rFont val="UD デジタル 教科書体 N-R"/>
        <family val="1"/>
        <charset val="128"/>
      </rPr>
      <t xml:space="preserve">IF(</t>
    </r>
    <r>
      <rPr>
        <sz val="12"/>
        <color rgb="FF0000FF"/>
        <rFont val="UD デジタル 教科書体 N-R"/>
        <family val="1"/>
        <charset val="128"/>
      </rPr>
      <t xml:space="preserve">D14</t>
    </r>
    <r>
      <rPr>
        <sz val="12"/>
        <rFont val="UD デジタル 教科書体 N-R"/>
        <family val="1"/>
        <charset val="128"/>
      </rPr>
      <t xml:space="preserve">=0,0,IF①)</t>
    </r>
  </si>
  <si>
    <t xml:space="preserve">D14（年金集計夫）が0の場合、0とする</t>
  </si>
  <si>
    <t xml:space="preserve">さらにIF①で判定</t>
  </si>
  <si>
    <t xml:space="preserve">IF①=IF(OR②,0,IF③)</t>
  </si>
  <si>
    <t xml:space="preserve">OR②に一致する場合、0とする</t>
  </si>
  <si>
    <t xml:space="preserve">さらにIF③で判定</t>
  </si>
  <si>
    <r>
      <rPr>
        <sz val="12"/>
        <rFont val="UD デジタル 教科書体 N-R"/>
        <family val="1"/>
        <charset val="128"/>
      </rPr>
      <t xml:space="preserve">OR②=OR(</t>
    </r>
    <r>
      <rPr>
        <sz val="12"/>
        <color rgb="FFFF0000"/>
        <rFont val="UD デジタル 教科書体 N-R"/>
        <family val="1"/>
        <charset val="128"/>
      </rPr>
      <t xml:space="preserve">D4</t>
    </r>
    <r>
      <rPr>
        <sz val="12"/>
        <rFont val="UD デジタル 教科書体 N-R"/>
        <family val="1"/>
        <charset val="128"/>
      </rPr>
      <t xml:space="preserve">=0,</t>
    </r>
    <r>
      <rPr>
        <sz val="12"/>
        <color rgb="FFFF00FF"/>
        <rFont val="UD デジタル 教科書体 N-R"/>
        <family val="1"/>
        <charset val="128"/>
      </rPr>
      <t xml:space="preserve">D15</t>
    </r>
    <r>
      <rPr>
        <sz val="12"/>
        <rFont val="UD デジタル 教科書体 N-R"/>
        <family val="1"/>
        <charset val="128"/>
      </rPr>
      <t xml:space="preserve">-</t>
    </r>
    <r>
      <rPr>
        <sz val="12"/>
        <color rgb="FF008000"/>
        <rFont val="UD デジタル 教科書体 N-R"/>
        <family val="1"/>
        <charset val="128"/>
      </rPr>
      <t xml:space="preserve">D18</t>
    </r>
    <r>
      <rPr>
        <sz val="12"/>
        <rFont val="UD デジタル 教科書体 N-R"/>
        <family val="1"/>
        <charset val="128"/>
      </rPr>
      <t xml:space="preserve">&gt;</t>
    </r>
    <r>
      <rPr>
        <sz val="12"/>
        <color rgb="FF000080"/>
        <rFont val="UD デジタル 教科書体 N-R"/>
        <family val="1"/>
        <charset val="128"/>
      </rPr>
      <t xml:space="preserve">$F$72</t>
    </r>
    <r>
      <rPr>
        <sz val="12"/>
        <rFont val="UD デジタル 教科書体 N-R"/>
        <family val="1"/>
        <charset val="128"/>
      </rPr>
      <t xml:space="preserve">)</t>
    </r>
  </si>
  <si>
    <r>
      <rPr>
        <sz val="12"/>
        <rFont val="UD デジタル 教科書体 N-R"/>
        <family val="1"/>
        <charset val="1"/>
      </rPr>
      <t xml:space="preserve">D4（年齢妻）が0か,D15</t>
    </r>
    <r>
      <rPr>
        <sz val="12"/>
        <rFont val="UD デジタル 教科書体 N-R"/>
        <family val="1"/>
        <charset val="128"/>
      </rPr>
      <t xml:space="preserve">（年金集計妻）</t>
    </r>
    <r>
      <rPr>
        <sz val="12"/>
        <rFont val="UD デジタル 教科書体 N-R"/>
        <family val="1"/>
        <charset val="1"/>
      </rPr>
      <t xml:space="preserve">－D18（</t>
    </r>
    <r>
      <rPr>
        <sz val="12"/>
        <rFont val="UD デジタル 教科書体 N-R"/>
        <family val="1"/>
        <charset val="128"/>
      </rPr>
      <t xml:space="preserve">公的年金等控除額妻）</t>
    </r>
    <r>
      <rPr>
        <sz val="12"/>
        <rFont val="UD デジタル 教科書体 N-R"/>
        <family val="1"/>
        <charset val="1"/>
      </rPr>
      <t xml:space="preserve">の値がF72（</t>
    </r>
    <r>
      <rPr>
        <sz val="12"/>
        <rFont val="UD デジタル 教科書体 N-R"/>
        <family val="1"/>
        <charset val="128"/>
      </rPr>
      <t xml:space="preserve">配偶者年間所得金額48万円以下）</t>
    </r>
    <r>
      <rPr>
        <sz val="12"/>
        <rFont val="UD デジタル 教科書体 N-R"/>
        <family val="1"/>
        <charset val="1"/>
      </rPr>
      <t xml:space="preserve">よりも大きい場合</t>
    </r>
  </si>
  <si>
    <t xml:space="preserve">配偶者がいないか、配偶者控除額付与に該当しないか</t>
  </si>
  <si>
    <r>
      <rPr>
        <sz val="12"/>
        <rFont val="UD デジタル 教科書体 N-R"/>
        <family val="1"/>
        <charset val="128"/>
      </rPr>
      <t xml:space="preserve">IF③=IF(</t>
    </r>
    <r>
      <rPr>
        <sz val="12"/>
        <color rgb="FF0000FF"/>
        <rFont val="UD デジタル 教科書体 N-R"/>
        <family val="1"/>
        <charset val="128"/>
      </rPr>
      <t xml:space="preserve">D14</t>
    </r>
    <r>
      <rPr>
        <sz val="12"/>
        <rFont val="UD デジタル 教科書体 N-R"/>
        <family val="1"/>
        <charset val="128"/>
      </rPr>
      <t xml:space="preserve">&gt;=</t>
    </r>
    <r>
      <rPr>
        <sz val="12"/>
        <color rgb="FFFF00FF"/>
        <rFont val="UD デジタル 教科書体 N-R"/>
        <family val="1"/>
        <charset val="128"/>
      </rPr>
      <t xml:space="preserve">D15</t>
    </r>
    <r>
      <rPr>
        <sz val="12"/>
        <rFont val="UD デジタル 教科書体 N-R"/>
        <family val="1"/>
        <charset val="128"/>
      </rPr>
      <t xml:space="preserve">,IF④,0)</t>
    </r>
  </si>
  <si>
    <t xml:space="preserve">D14（年金集計夫）がD15（年金集計妻）より多い場合は、さらにIF④で判定</t>
  </si>
  <si>
    <t xml:space="preserve">D14（年金集計夫）がD15（年金集計妻）より少ない場合は、0とする</t>
  </si>
  <si>
    <r>
      <rPr>
        <sz val="12"/>
        <rFont val="UD デジタル 教科書体 N-R"/>
        <family val="1"/>
        <charset val="128"/>
      </rPr>
      <t xml:space="preserve">IF④=IF(</t>
    </r>
    <r>
      <rPr>
        <sz val="12"/>
        <color rgb="FFFF0000"/>
        <rFont val="UD デジタル 教科書体 N-R"/>
        <family val="1"/>
        <charset val="128"/>
      </rPr>
      <t xml:space="preserve">D4</t>
    </r>
    <r>
      <rPr>
        <sz val="12"/>
        <rFont val="UD デジタル 教科書体 N-R"/>
        <family val="1"/>
        <charset val="128"/>
      </rPr>
      <t xml:space="preserve">&lt;=69,</t>
    </r>
    <r>
      <rPr>
        <sz val="12"/>
        <color rgb="FF0000FF"/>
        <rFont val="UD デジタル 教科書体 N-R"/>
        <family val="1"/>
        <charset val="128"/>
      </rPr>
      <t xml:space="preserve">$D$72</t>
    </r>
    <r>
      <rPr>
        <sz val="12"/>
        <rFont val="UD デジタル 教科書体 N-R"/>
        <family val="1"/>
        <charset val="128"/>
      </rPr>
      <t xml:space="preserve">,</t>
    </r>
    <r>
      <rPr>
        <sz val="12"/>
        <color rgb="FFFF0000"/>
        <rFont val="UD デジタル 教科書体 N-R"/>
        <family val="1"/>
        <charset val="128"/>
      </rPr>
      <t xml:space="preserve">$D$73</t>
    </r>
    <r>
      <rPr>
        <sz val="12"/>
        <rFont val="UD デジタル 教科書体 N-R"/>
        <family val="1"/>
        <charset val="128"/>
      </rPr>
      <t xml:space="preserve">)</t>
    </r>
  </si>
  <si>
    <t xml:space="preserve">D72</t>
  </si>
  <si>
    <r>
      <rPr>
        <sz val="12"/>
        <rFont val="UD デジタル 教科書体 N-R"/>
        <family val="1"/>
        <charset val="1"/>
      </rPr>
      <t xml:space="preserve">D4（年齢妻）が69歳以下の場合はD72（</t>
    </r>
    <r>
      <rPr>
        <sz val="12"/>
        <rFont val="UD デジタル 教科書体 N-R"/>
        <family val="1"/>
        <charset val="128"/>
      </rPr>
      <t xml:space="preserve">70歳未満</t>
    </r>
    <r>
      <rPr>
        <sz val="12"/>
        <rFont val="UD デジタル 教科書体 N-R"/>
        <family val="1"/>
        <charset val="1"/>
      </rPr>
      <t xml:space="preserve">配偶者控除額</t>
    </r>
    <r>
      <rPr>
        <sz val="12"/>
        <rFont val="UD デジタル 教科書体 N-R"/>
        <family val="1"/>
        <charset val="128"/>
      </rPr>
      <t xml:space="preserve">)</t>
    </r>
    <r>
      <rPr>
        <sz val="12"/>
        <rFont val="UD デジタル 教科書体 N-R"/>
        <family val="1"/>
        <charset val="1"/>
      </rPr>
      <t xml:space="preserve">とする</t>
    </r>
  </si>
  <si>
    <t xml:space="preserve">D73</t>
  </si>
  <si>
    <t xml:space="preserve">D4（年齢妻）が70歳以上の場合はD73（70歳以上配偶者控除額)とする</t>
  </si>
  <si>
    <t xml:space="preserve">D20～AS20</t>
  </si>
  <si>
    <r>
      <rPr>
        <sz val="12"/>
        <rFont val="UD デジタル 教科書体 N-R"/>
        <family val="1"/>
        <charset val="1"/>
      </rPr>
      <t xml:space="preserve">D20</t>
    </r>
    <r>
      <rPr>
        <sz val="12"/>
        <rFont val="UD デジタル 教科書体 N-R"/>
        <family val="1"/>
        <charset val="128"/>
      </rPr>
      <t xml:space="preserve">=IF(</t>
    </r>
    <r>
      <rPr>
        <sz val="12"/>
        <color rgb="FF0000FF"/>
        <rFont val="UD デジタル 教科書体 N-R"/>
        <family val="1"/>
        <charset val="128"/>
      </rPr>
      <t xml:space="preserve">D15</t>
    </r>
    <r>
      <rPr>
        <sz val="12"/>
        <rFont val="UD デジタル 教科書体 N-R"/>
        <family val="1"/>
        <charset val="128"/>
      </rPr>
      <t xml:space="preserve">=0,0,IF(OR(</t>
    </r>
    <r>
      <rPr>
        <sz val="12"/>
        <color rgb="FFFF0000"/>
        <rFont val="UD デジタル 教科書体 N-R"/>
        <family val="1"/>
        <charset val="128"/>
      </rPr>
      <t xml:space="preserve">D3</t>
    </r>
    <r>
      <rPr>
        <sz val="12"/>
        <rFont val="UD デジタル 教科書体 N-R"/>
        <family val="1"/>
        <charset val="128"/>
      </rPr>
      <t xml:space="preserve">=0,</t>
    </r>
    <r>
      <rPr>
        <sz val="12"/>
        <color rgb="FFFF00FF"/>
        <rFont val="UD デジタル 教科書体 N-R"/>
        <family val="1"/>
        <charset val="128"/>
      </rPr>
      <t xml:space="preserve">D14</t>
    </r>
    <r>
      <rPr>
        <sz val="12"/>
        <rFont val="UD デジタル 教科書体 N-R"/>
        <family val="1"/>
        <charset val="128"/>
      </rPr>
      <t xml:space="preserve">-</t>
    </r>
    <r>
      <rPr>
        <sz val="12"/>
        <color rgb="FF008000"/>
        <rFont val="UD デジタル 教科書体 N-R"/>
        <family val="1"/>
        <charset val="128"/>
      </rPr>
      <t xml:space="preserve">D17</t>
    </r>
    <r>
      <rPr>
        <sz val="12"/>
        <rFont val="UD デジタル 教科書体 N-R"/>
        <family val="1"/>
        <charset val="128"/>
      </rPr>
      <t xml:space="preserve">&gt;</t>
    </r>
    <r>
      <rPr>
        <sz val="12"/>
        <color rgb="FF000080"/>
        <rFont val="UD デジタル 教科書体 N-R"/>
        <family val="1"/>
        <charset val="128"/>
      </rPr>
      <t xml:space="preserve">$F$72</t>
    </r>
    <r>
      <rPr>
        <sz val="12"/>
        <rFont val="UD デジタル 教科書体 N-R"/>
        <family val="1"/>
        <charset val="128"/>
      </rPr>
      <t xml:space="preserve">),0,IF(</t>
    </r>
    <r>
      <rPr>
        <sz val="12"/>
        <color rgb="FF0000FF"/>
        <rFont val="UD デジタル 教科書体 N-R"/>
        <family val="1"/>
        <charset val="128"/>
      </rPr>
      <t xml:space="preserve">D15</t>
    </r>
    <r>
      <rPr>
        <sz val="12"/>
        <rFont val="UD デジタル 教科書体 N-R"/>
        <family val="1"/>
        <charset val="128"/>
      </rPr>
      <t xml:space="preserve">&gt;=</t>
    </r>
    <r>
      <rPr>
        <sz val="12"/>
        <color rgb="FFFF00FF"/>
        <rFont val="UD デジタル 教科書体 N-R"/>
        <family val="1"/>
        <charset val="128"/>
      </rPr>
      <t xml:space="preserve">D14</t>
    </r>
    <r>
      <rPr>
        <sz val="12"/>
        <rFont val="UD デジタル 教科書体 N-R"/>
        <family val="1"/>
        <charset val="128"/>
      </rPr>
      <t xml:space="preserve">,IF(</t>
    </r>
    <r>
      <rPr>
        <sz val="12"/>
        <color rgb="FFFF0000"/>
        <rFont val="UD デジタル 教科書体 N-R"/>
        <family val="1"/>
        <charset val="128"/>
      </rPr>
      <t xml:space="preserve">D3</t>
    </r>
    <r>
      <rPr>
        <sz val="12"/>
        <rFont val="UD デジタル 教科書体 N-R"/>
        <family val="1"/>
        <charset val="128"/>
      </rPr>
      <t xml:space="preserve">&lt;=69,</t>
    </r>
    <r>
      <rPr>
        <sz val="12"/>
        <color rgb="FF0000FF"/>
        <rFont val="UD デジタル 教科書体 N-R"/>
        <family val="1"/>
        <charset val="128"/>
      </rPr>
      <t xml:space="preserve">$D$72</t>
    </r>
    <r>
      <rPr>
        <sz val="12"/>
        <rFont val="UD デジタル 教科書体 N-R"/>
        <family val="1"/>
        <charset val="128"/>
      </rPr>
      <t xml:space="preserve">,</t>
    </r>
    <r>
      <rPr>
        <sz val="12"/>
        <color rgb="FFFF0000"/>
        <rFont val="UD デジタル 教科書体 N-R"/>
        <family val="1"/>
        <charset val="128"/>
      </rPr>
      <t xml:space="preserve">$D$73</t>
    </r>
    <r>
      <rPr>
        <sz val="12"/>
        <rFont val="UD デジタル 教科書体 N-R"/>
        <family val="1"/>
        <charset val="128"/>
      </rPr>
      <t xml:space="preserve">),0)))</t>
    </r>
  </si>
  <si>
    <r>
      <rPr>
        <sz val="12"/>
        <rFont val="UD デジタル 教科書体 N-R"/>
        <family val="1"/>
        <charset val="128"/>
      </rPr>
      <t xml:space="preserve">IF(</t>
    </r>
    <r>
      <rPr>
        <sz val="12"/>
        <color rgb="FF0000FF"/>
        <rFont val="UD デジタル 教科書体 N-R"/>
        <family val="1"/>
        <charset val="128"/>
      </rPr>
      <t xml:space="preserve">D15</t>
    </r>
    <r>
      <rPr>
        <sz val="12"/>
        <rFont val="UD デジタル 教科書体 N-R"/>
        <family val="1"/>
        <charset val="128"/>
      </rPr>
      <t xml:space="preserve">=0,0,IF①)</t>
    </r>
  </si>
  <si>
    <t xml:space="preserve">D15（年金集計妻）が0の場合、0とする</t>
  </si>
  <si>
    <r>
      <rPr>
        <sz val="12"/>
        <rFont val="UD デジタル 教科書体 N-R"/>
        <family val="1"/>
        <charset val="128"/>
      </rPr>
      <t xml:space="preserve">OR②=OR(</t>
    </r>
    <r>
      <rPr>
        <sz val="12"/>
        <color rgb="FFFF0000"/>
        <rFont val="UD デジタル 教科書体 N-R"/>
        <family val="1"/>
        <charset val="128"/>
      </rPr>
      <t xml:space="preserve">D3</t>
    </r>
    <r>
      <rPr>
        <sz val="12"/>
        <rFont val="UD デジタル 教科書体 N-R"/>
        <family val="1"/>
        <charset val="128"/>
      </rPr>
      <t xml:space="preserve">=0,</t>
    </r>
    <r>
      <rPr>
        <sz val="12"/>
        <color rgb="FFFF00FF"/>
        <rFont val="UD デジタル 教科書体 N-R"/>
        <family val="1"/>
        <charset val="128"/>
      </rPr>
      <t xml:space="preserve">D14</t>
    </r>
    <r>
      <rPr>
        <sz val="12"/>
        <rFont val="UD デジタル 教科書体 N-R"/>
        <family val="1"/>
        <charset val="128"/>
      </rPr>
      <t xml:space="preserve">-</t>
    </r>
    <r>
      <rPr>
        <sz val="12"/>
        <color rgb="FF008000"/>
        <rFont val="UD デジタル 教科書体 N-R"/>
        <family val="1"/>
        <charset val="128"/>
      </rPr>
      <t xml:space="preserve">D17</t>
    </r>
    <r>
      <rPr>
        <sz val="12"/>
        <rFont val="UD デジタル 教科書体 N-R"/>
        <family val="1"/>
        <charset val="128"/>
      </rPr>
      <t xml:space="preserve">&gt;</t>
    </r>
    <r>
      <rPr>
        <sz val="12"/>
        <color rgb="FF000080"/>
        <rFont val="UD デジタル 教科書体 N-R"/>
        <family val="1"/>
        <charset val="128"/>
      </rPr>
      <t xml:space="preserve">$F$72</t>
    </r>
    <r>
      <rPr>
        <sz val="12"/>
        <rFont val="UD デジタル 教科書体 N-R"/>
        <family val="1"/>
        <charset val="128"/>
      </rPr>
      <t xml:space="preserve">)</t>
    </r>
  </si>
  <si>
    <r>
      <rPr>
        <sz val="12"/>
        <rFont val="UD デジタル 教科書体 N-R"/>
        <family val="1"/>
        <charset val="1"/>
      </rPr>
      <t xml:space="preserve">D3（年齢夫）が0か,D14</t>
    </r>
    <r>
      <rPr>
        <sz val="12"/>
        <rFont val="UD デジタル 教科書体 N-R"/>
        <family val="1"/>
        <charset val="128"/>
      </rPr>
      <t xml:space="preserve">（年金集計夫）</t>
    </r>
    <r>
      <rPr>
        <sz val="12"/>
        <rFont val="UD デジタル 教科書体 N-R"/>
        <family val="1"/>
        <charset val="1"/>
      </rPr>
      <t xml:space="preserve">－D17（</t>
    </r>
    <r>
      <rPr>
        <sz val="12"/>
        <rFont val="UD デジタル 教科書体 N-R"/>
        <family val="1"/>
        <charset val="128"/>
      </rPr>
      <t xml:space="preserve">公的年金等控除額夫）</t>
    </r>
    <r>
      <rPr>
        <sz val="12"/>
        <rFont val="UD デジタル 教科書体 N-R"/>
        <family val="1"/>
        <charset val="1"/>
      </rPr>
      <t xml:space="preserve">の値がF72（</t>
    </r>
    <r>
      <rPr>
        <sz val="12"/>
        <rFont val="UD デジタル 教科書体 N-R"/>
        <family val="1"/>
        <charset val="128"/>
      </rPr>
      <t xml:space="preserve">配偶者年間所得金額48万円以下）</t>
    </r>
    <r>
      <rPr>
        <sz val="12"/>
        <rFont val="UD デジタル 教科書体 N-R"/>
        <family val="1"/>
        <charset val="1"/>
      </rPr>
      <t xml:space="preserve">よりも大きい場合</t>
    </r>
  </si>
  <si>
    <r>
      <rPr>
        <sz val="12"/>
        <rFont val="UD デジタル 教科書体 N-R"/>
        <family val="1"/>
        <charset val="128"/>
      </rPr>
      <t xml:space="preserve">IF③=IF(</t>
    </r>
    <r>
      <rPr>
        <sz val="12"/>
        <color rgb="FF0000FF"/>
        <rFont val="UD デジタル 教科書体 N-R"/>
        <family val="1"/>
        <charset val="128"/>
      </rPr>
      <t xml:space="preserve">D15</t>
    </r>
    <r>
      <rPr>
        <sz val="12"/>
        <rFont val="UD デジタル 教科書体 N-R"/>
        <family val="1"/>
        <charset val="128"/>
      </rPr>
      <t xml:space="preserve">&gt;=</t>
    </r>
    <r>
      <rPr>
        <sz val="12"/>
        <color rgb="FFFF00FF"/>
        <rFont val="UD デジタル 教科書体 N-R"/>
        <family val="1"/>
        <charset val="128"/>
      </rPr>
      <t xml:space="preserve">D14</t>
    </r>
    <r>
      <rPr>
        <sz val="12"/>
        <rFont val="UD デジタル 教科書体 N-R"/>
        <family val="1"/>
        <charset val="128"/>
      </rPr>
      <t xml:space="preserve">,IF④,0)</t>
    </r>
  </si>
  <si>
    <t xml:space="preserve">D15（年金集計妻）がD14（年金集計夫）より多い場合は、さらにIF④で判定</t>
  </si>
  <si>
    <t xml:space="preserve">D15（年金集計妻）がD14（年金集計夫）より少ない場合は、0とする</t>
  </si>
  <si>
    <r>
      <rPr>
        <sz val="12"/>
        <rFont val="UD デジタル 教科書体 N-R"/>
        <family val="1"/>
        <charset val="128"/>
      </rPr>
      <t xml:space="preserve">IF④=IF(</t>
    </r>
    <r>
      <rPr>
        <sz val="12"/>
        <color rgb="FFFF0000"/>
        <rFont val="UD デジタル 教科書体 N-R"/>
        <family val="1"/>
        <charset val="128"/>
      </rPr>
      <t xml:space="preserve">D3</t>
    </r>
    <r>
      <rPr>
        <sz val="12"/>
        <rFont val="UD デジタル 教科書体 N-R"/>
        <family val="1"/>
        <charset val="128"/>
      </rPr>
      <t xml:space="preserve">&lt;=69,</t>
    </r>
    <r>
      <rPr>
        <sz val="12"/>
        <color rgb="FF0000FF"/>
        <rFont val="UD デジタル 教科書体 N-R"/>
        <family val="1"/>
        <charset val="128"/>
      </rPr>
      <t xml:space="preserve">$D$72</t>
    </r>
    <r>
      <rPr>
        <sz val="12"/>
        <rFont val="UD デジタル 教科書体 N-R"/>
        <family val="1"/>
        <charset val="128"/>
      </rPr>
      <t xml:space="preserve">,</t>
    </r>
    <r>
      <rPr>
        <sz val="12"/>
        <color rgb="FFFF0000"/>
        <rFont val="UD デジタル 教科書体 N-R"/>
        <family val="1"/>
        <charset val="128"/>
      </rPr>
      <t xml:space="preserve">$D$73</t>
    </r>
    <r>
      <rPr>
        <sz val="12"/>
        <rFont val="UD デジタル 教科書体 N-R"/>
        <family val="1"/>
        <charset val="128"/>
      </rPr>
      <t xml:space="preserve">)</t>
    </r>
  </si>
  <si>
    <r>
      <rPr>
        <sz val="12"/>
        <rFont val="UD デジタル 教科書体 N-R"/>
        <family val="1"/>
        <charset val="1"/>
      </rPr>
      <t xml:space="preserve">D3（年齢夫）が69歳以下の場合はD72（</t>
    </r>
    <r>
      <rPr>
        <sz val="12"/>
        <rFont val="UD デジタル 教科書体 N-R"/>
        <family val="1"/>
        <charset val="128"/>
      </rPr>
      <t xml:space="preserve">70歳未満</t>
    </r>
    <r>
      <rPr>
        <sz val="12"/>
        <rFont val="UD デジタル 教科書体 N-R"/>
        <family val="1"/>
        <charset val="1"/>
      </rPr>
      <t xml:space="preserve">配偶者控除額</t>
    </r>
    <r>
      <rPr>
        <sz val="12"/>
        <rFont val="UD デジタル 教科書体 N-R"/>
        <family val="1"/>
        <charset val="128"/>
      </rPr>
      <t xml:space="preserve">)</t>
    </r>
    <r>
      <rPr>
        <sz val="12"/>
        <rFont val="UD デジタル 教科書体 N-R"/>
        <family val="1"/>
        <charset val="1"/>
      </rPr>
      <t xml:space="preserve">とする</t>
    </r>
  </si>
  <si>
    <t xml:space="preserve">D3（年齢夫）が70歳以上の場合はD73（70歳以上配偶者控除額)とする</t>
  </si>
  <si>
    <t xml:space="preserve">D26～AS26</t>
  </si>
  <si>
    <t xml:space="preserve">IF(D1&lt;=45657,IF(D14=0,0,IF(D15=0,SUM(D17:D25)+$D$70,IF(D14&gt;D15,D17+SUM(D19:D25)+$D$70,D17+$D$70))),IF(OR(D1=46022,D1=46387),IF(D14=0,0,IF(D15=0,SUM(D17:D25)+IF(D14&lt;=$F$98,$G$98,IF(D14&lt;=$F$99,$G$99,IF(D14&lt;=$F$100,$G$100,IF(D14&lt;=$F$101,$G$101,$G$102)))),IF(D14&gt;D15,D17+SUM(D19:D25)+IF(D14&lt;=$F$98,$G$98,IF(D14&lt;=$F$99,$G$99,IF(D14&lt;=$F$100,$G$100,IF(D14&lt;=$F$101,$G$101,$G$102)))),D17+IF(D14&lt;=$F$98,$G$98,IF(D14&lt;=$F$99,$G$99,IF(D14&lt;=$F$100,$G$100,IF(D14&lt;=$F$101,$G$101,$G$102))))))),IF(D14=0,0,IF(D15=0,SUM(D17:D25)+IF(D14&lt;=$F$98,$H$98,$H$99),IF(D14&gt;D15,D17+SUM(D19:D25)+IF(D14&lt;=$F$98,$H$98,$H$99),D17+IF(D14&lt;=$F$98,$H$98,$H$99))))))</t>
  </si>
  <si>
    <t xml:space="preserve">令和7年分から基礎控除額が所得額により変わる事となった。
また、令和6年分以前と令和7年から令和8年分、令和9年分以降でも異なる為、年による判別をしている</t>
  </si>
  <si>
    <t xml:space="preserve">IF(D1&lt;=45657,①,②)</t>
  </si>
  <si>
    <t xml:space="preserve">D1（年）が45657（2024/12/31)より小さいか同じ場合①で求める</t>
  </si>
  <si>
    <t xml:space="preserve">令和6年以前、令和7年8年、令和9年以降を判別している</t>
  </si>
  <si>
    <t xml:space="preserve">さらに②で判定</t>
  </si>
  <si>
    <t xml:space="preserve">①=IF(D14=0,0,⑦)</t>
  </si>
  <si>
    <r>
      <rPr>
        <sz val="12"/>
        <rFont val="UD デジタル 教科書体 N-R"/>
        <family val="1"/>
        <charset val="1"/>
      </rPr>
      <t xml:space="preserve">令和6年以前の</t>
    </r>
    <r>
      <rPr>
        <sz val="12"/>
        <rFont val="UD デジタル 教科書体 N-R"/>
        <family val="1"/>
        <charset val="128"/>
      </rPr>
      <t xml:space="preserve">控除額計（含む基礎控除）を求めている</t>
    </r>
  </si>
  <si>
    <t xml:space="preserve">さらに⓻で判定</t>
  </si>
  <si>
    <t xml:space="preserve">⑦=IF(D15=0,SUM(D17:D25)+$D$70,⑧)</t>
  </si>
  <si>
    <r>
      <rPr>
        <sz val="12"/>
        <rFont val="UD デジタル 教科書体 N-R"/>
        <family val="1"/>
        <charset val="1"/>
      </rPr>
      <t xml:space="preserve">D15（年金集計妻）が0の場合、D17（</t>
    </r>
    <r>
      <rPr>
        <sz val="12"/>
        <rFont val="UD デジタル 教科書体 N-R"/>
        <family val="1"/>
        <charset val="128"/>
      </rPr>
      <t xml:space="preserve">公的年金等控除額夫）</t>
    </r>
    <r>
      <rPr>
        <sz val="12"/>
        <rFont val="UD デジタル 教科書体 N-R"/>
        <family val="1"/>
        <charset val="1"/>
      </rPr>
      <t xml:space="preserve">からD25（</t>
    </r>
    <r>
      <rPr>
        <sz val="12"/>
        <rFont val="UD デジタル 教科書体 N-R"/>
        <family val="1"/>
        <charset val="128"/>
      </rPr>
      <t xml:space="preserve">国民年金支払額妻）</t>
    </r>
    <r>
      <rPr>
        <sz val="12"/>
        <rFont val="UD デジタル 教科書体 N-R"/>
        <family val="1"/>
        <charset val="1"/>
      </rPr>
      <t xml:space="preserve">までをを足した値にさらにD70（</t>
    </r>
    <r>
      <rPr>
        <sz val="12"/>
        <rFont val="UD デジタル 教科書体 N-R"/>
        <family val="1"/>
        <charset val="128"/>
      </rPr>
      <t xml:space="preserve">令和6年分以前基礎控除額）</t>
    </r>
    <r>
      <rPr>
        <sz val="12"/>
        <rFont val="UD デジタル 教科書体 N-R"/>
        <family val="1"/>
        <charset val="1"/>
      </rPr>
      <t xml:space="preserve">を足した値とする</t>
    </r>
  </si>
  <si>
    <t xml:space="preserve">さらに⓼で判定</t>
  </si>
  <si>
    <t xml:space="preserve">⑧=IF(D14&gt;D15,D17+SUM(D19:D25)+$D$70,D17+$D$70)</t>
  </si>
  <si>
    <r>
      <rPr>
        <sz val="12"/>
        <rFont val="UD デジタル 教科書体 N-R"/>
        <family val="1"/>
        <charset val="1"/>
      </rPr>
      <t xml:space="preserve">D14（年金集計夫）がD15</t>
    </r>
    <r>
      <rPr>
        <sz val="12"/>
        <rFont val="UD デジタル 教科書体 N-R"/>
        <family val="1"/>
        <charset val="128"/>
      </rPr>
      <t xml:space="preserve">（年金集計妻）</t>
    </r>
    <r>
      <rPr>
        <sz val="12"/>
        <rFont val="UD デジタル 教科書体 N-R"/>
        <family val="1"/>
        <charset val="1"/>
      </rPr>
      <t xml:space="preserve">より多い場合、D17</t>
    </r>
    <r>
      <rPr>
        <sz val="12"/>
        <rFont val="UD デジタル 教科書体 N-R"/>
        <family val="1"/>
        <charset val="128"/>
      </rPr>
      <t xml:space="preserve">（公的年金等控除額夫）</t>
    </r>
    <r>
      <rPr>
        <sz val="12"/>
        <rFont val="UD デジタル 教科書体 N-R"/>
        <family val="1"/>
        <charset val="1"/>
      </rPr>
      <t xml:space="preserve">の値とD19（</t>
    </r>
    <r>
      <rPr>
        <sz val="12"/>
        <rFont val="UD デジタル 教科書体 N-R"/>
        <family val="1"/>
        <charset val="128"/>
      </rPr>
      <t xml:space="preserve">配偶者控除額夫）</t>
    </r>
    <r>
      <rPr>
        <sz val="12"/>
        <rFont val="UD デジタル 教科書体 N-R"/>
        <family val="1"/>
        <charset val="1"/>
      </rPr>
      <t xml:space="preserve">からD25</t>
    </r>
    <r>
      <rPr>
        <sz val="12"/>
        <rFont val="UD デジタル 教科書体 N-R"/>
        <family val="1"/>
        <charset val="128"/>
      </rPr>
      <t xml:space="preserve">（国民年金支払額妻）</t>
    </r>
    <r>
      <rPr>
        <sz val="12"/>
        <rFont val="UD デジタル 教科書体 N-R"/>
        <family val="1"/>
        <charset val="1"/>
      </rPr>
      <t xml:space="preserve">までを足した値にさらにD70</t>
    </r>
    <r>
      <rPr>
        <sz val="12"/>
        <rFont val="UD デジタル 教科書体 N-R"/>
        <family val="1"/>
        <charset val="128"/>
      </rPr>
      <t xml:space="preserve">（令和6年分以前基礎控除額）</t>
    </r>
    <r>
      <rPr>
        <sz val="12"/>
        <rFont val="UD デジタル 教科書体 N-R"/>
        <family val="1"/>
        <charset val="1"/>
      </rPr>
      <t xml:space="preserve">を足した値とする</t>
    </r>
  </si>
  <si>
    <r>
      <rPr>
        <sz val="12"/>
        <rFont val="UD デジタル 教科書体 N-R"/>
        <family val="1"/>
        <charset val="1"/>
      </rPr>
      <t xml:space="preserve">D17</t>
    </r>
    <r>
      <rPr>
        <sz val="12"/>
        <rFont val="UD デジタル 教科書体 N-R"/>
        <family val="1"/>
        <charset val="128"/>
      </rPr>
      <t xml:space="preserve">（公的年金等控除額夫）</t>
    </r>
    <r>
      <rPr>
        <sz val="12"/>
        <rFont val="UD デジタル 教科書体 N-R"/>
        <family val="1"/>
        <charset val="1"/>
      </rPr>
      <t xml:space="preserve">と</t>
    </r>
    <r>
      <rPr>
        <sz val="12"/>
        <rFont val="UD デジタル 教科書体 N-R"/>
        <family val="1"/>
        <charset val="128"/>
      </rPr>
      <t xml:space="preserve">D70（令和6年分以前基礎控除額）を足した値とする</t>
    </r>
  </si>
  <si>
    <t xml:space="preserve">②=IF(OR(D1=46022,D1=46387),③,④)</t>
  </si>
  <si>
    <t xml:space="preserve">OR</t>
  </si>
  <si>
    <t xml:space="preserve">D1（年）が46022（2025/12/31)又は46387(2026/12/31)と同じ場合③で求める</t>
  </si>
  <si>
    <t xml:space="preserve">令和7年または8年の控除額計（含む基礎控除）を求めている</t>
  </si>
  <si>
    <t xml:space="preserve">さらに④で判定</t>
  </si>
  <si>
    <t xml:space="preserve">③=IF(D14=0,0,⑨)</t>
  </si>
  <si>
    <t xml:space="preserve">さらに⑨で判定</t>
  </si>
  <si>
    <t xml:space="preserve">⑨=IF(D15=0,SUM(D17:D25)+⑤,⑩)</t>
  </si>
  <si>
    <r>
      <rPr>
        <sz val="12"/>
        <rFont val="UD デジタル 教科書体 N-R"/>
        <family val="1"/>
        <charset val="1"/>
      </rPr>
      <t xml:space="preserve">D15（年金集計妻）が0の場合、D17（</t>
    </r>
    <r>
      <rPr>
        <sz val="12"/>
        <rFont val="UD デジタル 教科書体 N-R"/>
        <family val="1"/>
        <charset val="128"/>
      </rPr>
      <t xml:space="preserve">公的年金等控除額夫）</t>
    </r>
    <r>
      <rPr>
        <sz val="12"/>
        <rFont val="UD デジタル 教科書体 N-R"/>
        <family val="1"/>
        <charset val="1"/>
      </rPr>
      <t xml:space="preserve">からD25（</t>
    </r>
    <r>
      <rPr>
        <sz val="12"/>
        <rFont val="UD デジタル 教科書体 N-R"/>
        <family val="1"/>
        <charset val="128"/>
      </rPr>
      <t xml:space="preserve">国民年金支払額妻）</t>
    </r>
    <r>
      <rPr>
        <sz val="12"/>
        <rFont val="UD デジタル 教科書体 N-R"/>
        <family val="1"/>
        <charset val="1"/>
      </rPr>
      <t xml:space="preserve">までをを足した値にさらに⑤を足した値とする</t>
    </r>
  </si>
  <si>
    <t xml:space="preserve">さらに⑩で判定</t>
  </si>
  <si>
    <t xml:space="preserve">⑩=IF(D14&gt;D15,D17+SUM(D19:D25)+⑤,D17+⑤)</t>
  </si>
  <si>
    <r>
      <rPr>
        <sz val="12"/>
        <rFont val="UD デジタル 教科書体 N-R"/>
        <family val="1"/>
        <charset val="1"/>
      </rPr>
      <t xml:space="preserve">D14（年金集計夫）がD15</t>
    </r>
    <r>
      <rPr>
        <sz val="12"/>
        <rFont val="UD デジタル 教科書体 N-R"/>
        <family val="1"/>
        <charset val="128"/>
      </rPr>
      <t xml:space="preserve">（年金集計妻）</t>
    </r>
    <r>
      <rPr>
        <sz val="12"/>
        <rFont val="UD デジタル 教科書体 N-R"/>
        <family val="1"/>
        <charset val="1"/>
      </rPr>
      <t xml:space="preserve">より多い場合、D17</t>
    </r>
    <r>
      <rPr>
        <sz val="12"/>
        <rFont val="UD デジタル 教科書体 N-R"/>
        <family val="1"/>
        <charset val="128"/>
      </rPr>
      <t xml:space="preserve">（公的年金等控除額夫）</t>
    </r>
    <r>
      <rPr>
        <sz val="12"/>
        <rFont val="UD デジタル 教科書体 N-R"/>
        <family val="1"/>
        <charset val="1"/>
      </rPr>
      <t xml:space="preserve">の値とD19（</t>
    </r>
    <r>
      <rPr>
        <sz val="12"/>
        <rFont val="UD デジタル 教科書体 N-R"/>
        <family val="1"/>
        <charset val="128"/>
      </rPr>
      <t xml:space="preserve">配偶者控除額夫）</t>
    </r>
    <r>
      <rPr>
        <sz val="12"/>
        <rFont val="UD デジタル 教科書体 N-R"/>
        <family val="1"/>
        <charset val="1"/>
      </rPr>
      <t xml:space="preserve">からD25</t>
    </r>
    <r>
      <rPr>
        <sz val="12"/>
        <rFont val="UD デジタル 教科書体 N-R"/>
        <family val="1"/>
        <charset val="128"/>
      </rPr>
      <t xml:space="preserve">（国民年金支払額妻）</t>
    </r>
    <r>
      <rPr>
        <sz val="12"/>
        <rFont val="UD デジタル 教科書体 N-R"/>
        <family val="1"/>
        <charset val="1"/>
      </rPr>
      <t xml:space="preserve">までを足した値にさらに⑤</t>
    </r>
    <r>
      <rPr>
        <sz val="12"/>
        <rFont val="UD デジタル 教科書体 N-R"/>
        <family val="1"/>
        <charset val="128"/>
      </rPr>
      <t xml:space="preserve">（基礎控除額）</t>
    </r>
    <r>
      <rPr>
        <sz val="12"/>
        <rFont val="UD デジタル 教科書体 N-R"/>
        <family val="1"/>
        <charset val="1"/>
      </rPr>
      <t xml:space="preserve">を足した値とする</t>
    </r>
  </si>
  <si>
    <r>
      <rPr>
        <sz val="12"/>
        <rFont val="UD デジタル 教科書体 N-R"/>
        <family val="1"/>
        <charset val="1"/>
      </rPr>
      <t xml:space="preserve">D17</t>
    </r>
    <r>
      <rPr>
        <sz val="12"/>
        <rFont val="UD デジタル 教科書体 N-R"/>
        <family val="1"/>
        <charset val="128"/>
      </rPr>
      <t xml:space="preserve">（公的年金等控除額夫）</t>
    </r>
    <r>
      <rPr>
        <sz val="12"/>
        <rFont val="UD デジタル 教科書体 N-R"/>
        <family val="1"/>
        <charset val="1"/>
      </rPr>
      <t xml:space="preserve">と⑤</t>
    </r>
    <r>
      <rPr>
        <sz val="12"/>
        <rFont val="UD デジタル 教科書体 N-R"/>
        <family val="1"/>
        <charset val="128"/>
      </rPr>
      <t xml:space="preserve">（基礎控除額）を足した値とする</t>
    </r>
  </si>
  <si>
    <t xml:space="preserve">⑫=IF(D14&gt;D15,D17+SUM(D19:D25)+⑥,D17+⑥)</t>
  </si>
  <si>
    <r>
      <rPr>
        <sz val="12"/>
        <rFont val="UD デジタル 教科書体 N-R"/>
        <family val="1"/>
        <charset val="1"/>
      </rPr>
      <t xml:space="preserve">D14（年金集計夫）がD15</t>
    </r>
    <r>
      <rPr>
        <sz val="12"/>
        <rFont val="UD デジタル 教科書体 N-R"/>
        <family val="1"/>
        <charset val="128"/>
      </rPr>
      <t xml:space="preserve">（年金集計妻）</t>
    </r>
    <r>
      <rPr>
        <sz val="12"/>
        <rFont val="UD デジタル 教科書体 N-R"/>
        <family val="1"/>
        <charset val="1"/>
      </rPr>
      <t xml:space="preserve">より多い場合、D17</t>
    </r>
    <r>
      <rPr>
        <sz val="12"/>
        <rFont val="UD デジタル 教科書体 N-R"/>
        <family val="1"/>
        <charset val="128"/>
      </rPr>
      <t xml:space="preserve">（公的年金等控除額夫）</t>
    </r>
    <r>
      <rPr>
        <sz val="12"/>
        <rFont val="UD デジタル 教科書体 N-R"/>
        <family val="1"/>
        <charset val="1"/>
      </rPr>
      <t xml:space="preserve">の値とD19（</t>
    </r>
    <r>
      <rPr>
        <sz val="12"/>
        <rFont val="UD デジタル 教科書体 N-R"/>
        <family val="1"/>
        <charset val="128"/>
      </rPr>
      <t xml:space="preserve">配偶者控除額夫）</t>
    </r>
    <r>
      <rPr>
        <sz val="12"/>
        <rFont val="UD デジタル 教科書体 N-R"/>
        <family val="1"/>
        <charset val="1"/>
      </rPr>
      <t xml:space="preserve">からD25</t>
    </r>
    <r>
      <rPr>
        <sz val="12"/>
        <rFont val="UD デジタル 教科書体 N-R"/>
        <family val="1"/>
        <charset val="128"/>
      </rPr>
      <t xml:space="preserve">（国民年金支払額妻）</t>
    </r>
    <r>
      <rPr>
        <sz val="12"/>
        <rFont val="UD デジタル 教科書体 N-R"/>
        <family val="1"/>
        <charset val="1"/>
      </rPr>
      <t xml:space="preserve">までを足した値にさらに⑥を足した値とする</t>
    </r>
  </si>
  <si>
    <t xml:space="preserve">令和9年以降の控除額計（含む基礎控除）を求めている</t>
  </si>
  <si>
    <r>
      <rPr>
        <sz val="12"/>
        <rFont val="UD デジタル 教科書体 N-R"/>
        <family val="1"/>
        <charset val="1"/>
      </rPr>
      <t xml:space="preserve">D17</t>
    </r>
    <r>
      <rPr>
        <sz val="12"/>
        <rFont val="UD デジタル 教科書体 N-R"/>
        <family val="1"/>
        <charset val="128"/>
      </rPr>
      <t xml:space="preserve">（公的年金等控除額夫）</t>
    </r>
    <r>
      <rPr>
        <sz val="12"/>
        <rFont val="UD デジタル 教科書体 N-R"/>
        <family val="1"/>
        <charset val="1"/>
      </rPr>
      <t xml:space="preserve">と⑥</t>
    </r>
    <r>
      <rPr>
        <sz val="12"/>
        <rFont val="UD デジタル 教科書体 N-R"/>
        <family val="1"/>
        <charset val="128"/>
      </rPr>
      <t xml:space="preserve">を足した値とする</t>
    </r>
  </si>
  <si>
    <t xml:space="preserve">⓹=IF(D14&lt;=$F$98,$G$98,⑬）</t>
  </si>
  <si>
    <r>
      <rPr>
        <sz val="12"/>
        <rFont val="UD デジタル 教科書体 N-R"/>
        <family val="1"/>
        <charset val="1"/>
      </rPr>
      <t xml:space="preserve">D14（年金集計夫）がF98</t>
    </r>
    <r>
      <rPr>
        <sz val="12"/>
        <rFont val="UD デジタル 教科書体 N-R"/>
        <family val="1"/>
        <charset val="128"/>
      </rPr>
      <t xml:space="preserve">（132万円）以下の</t>
    </r>
    <r>
      <rPr>
        <sz val="12"/>
        <rFont val="UD デジタル 教科書体 N-R"/>
        <family val="1"/>
        <charset val="1"/>
      </rPr>
      <t xml:space="preserve">場合、G98（95万円</t>
    </r>
    <r>
      <rPr>
        <sz val="12"/>
        <rFont val="UD デジタル 教科書体 N-R"/>
        <family val="1"/>
        <charset val="128"/>
      </rPr>
      <t xml:space="preserve">）</t>
    </r>
    <r>
      <rPr>
        <sz val="12"/>
        <rFont val="UD デジタル 教科書体 N-R"/>
        <family val="1"/>
        <charset val="1"/>
      </rPr>
      <t xml:space="preserve">とする</t>
    </r>
  </si>
  <si>
    <t xml:space="preserve">令和7年、8年分の所得額に対する基礎控除額を求めている</t>
  </si>
  <si>
    <r>
      <rPr>
        <sz val="12"/>
        <rFont val="UD デジタル 教科書体 N-R"/>
        <family val="1"/>
        <charset val="1"/>
      </rPr>
      <t xml:space="preserve">D14（年金集計夫）がF98</t>
    </r>
    <r>
      <rPr>
        <sz val="12"/>
        <rFont val="UD デジタル 教科書体 N-R"/>
        <family val="1"/>
        <charset val="128"/>
      </rPr>
      <t xml:space="preserve">（132万円）以下で無い</t>
    </r>
    <r>
      <rPr>
        <sz val="12"/>
        <rFont val="UD デジタル 教科書体 N-R"/>
        <family val="1"/>
        <charset val="1"/>
      </rPr>
      <t xml:space="preserve">場合、さらに⑬で判定</t>
    </r>
  </si>
  <si>
    <t xml:space="preserve">⑬=IF(D14&lt;=$F$99,$G$99,⑭)</t>
  </si>
  <si>
    <r>
      <rPr>
        <sz val="12"/>
        <rFont val="UD デジタル 教科書体 N-R"/>
        <family val="1"/>
        <charset val="1"/>
      </rPr>
      <t xml:space="preserve">D14（年金集計夫）がF99</t>
    </r>
    <r>
      <rPr>
        <sz val="12"/>
        <rFont val="UD デジタル 教科書体 N-R"/>
        <family val="1"/>
        <charset val="128"/>
      </rPr>
      <t xml:space="preserve">（336万円以下）以下の</t>
    </r>
    <r>
      <rPr>
        <sz val="12"/>
        <rFont val="UD デジタル 教科書体 N-R"/>
        <family val="1"/>
        <charset val="1"/>
      </rPr>
      <t xml:space="preserve">場合、G99（88万円</t>
    </r>
    <r>
      <rPr>
        <sz val="12"/>
        <rFont val="UD デジタル 教科書体 N-R"/>
        <family val="1"/>
        <charset val="128"/>
      </rPr>
      <t xml:space="preserve">）</t>
    </r>
    <r>
      <rPr>
        <sz val="12"/>
        <rFont val="UD デジタル 教科書体 N-R"/>
        <family val="1"/>
        <charset val="1"/>
      </rPr>
      <t xml:space="preserve">とする</t>
    </r>
  </si>
  <si>
    <r>
      <rPr>
        <sz val="12"/>
        <rFont val="UD デジタル 教科書体 N-R"/>
        <family val="1"/>
        <charset val="1"/>
      </rPr>
      <t xml:space="preserve">D14（年金集計夫）がF99</t>
    </r>
    <r>
      <rPr>
        <sz val="12"/>
        <rFont val="UD デジタル 教科書体 N-R"/>
        <family val="1"/>
        <charset val="128"/>
      </rPr>
      <t xml:space="preserve">（336万円以下）以下で無い</t>
    </r>
    <r>
      <rPr>
        <sz val="12"/>
        <rFont val="UD デジタル 教科書体 N-R"/>
        <family val="1"/>
        <charset val="1"/>
      </rPr>
      <t xml:space="preserve">場合、さらに⑭で判定</t>
    </r>
  </si>
  <si>
    <t xml:space="preserve">⑭=IF(D14&lt;=$F$100,$G$100,⑮)</t>
  </si>
  <si>
    <r>
      <rPr>
        <sz val="12"/>
        <rFont val="UD デジタル 教科書体 N-R"/>
        <family val="1"/>
        <charset val="1"/>
      </rPr>
      <t xml:space="preserve">D14（年金集計夫）がF100</t>
    </r>
    <r>
      <rPr>
        <sz val="12"/>
        <rFont val="UD デジタル 教科書体 N-R"/>
        <family val="1"/>
        <charset val="128"/>
      </rPr>
      <t xml:space="preserve">（489万円以下）以下の</t>
    </r>
    <r>
      <rPr>
        <sz val="12"/>
        <rFont val="UD デジタル 教科書体 N-R"/>
        <family val="1"/>
        <charset val="1"/>
      </rPr>
      <t xml:space="preserve">場合、G100（68万円</t>
    </r>
    <r>
      <rPr>
        <sz val="12"/>
        <rFont val="UD デジタル 教科書体 N-R"/>
        <family val="1"/>
        <charset val="128"/>
      </rPr>
      <t xml:space="preserve">）</t>
    </r>
    <r>
      <rPr>
        <sz val="12"/>
        <rFont val="UD デジタル 教科書体 N-R"/>
        <family val="1"/>
        <charset val="1"/>
      </rPr>
      <t xml:space="preserve">とする</t>
    </r>
  </si>
  <si>
    <r>
      <rPr>
        <sz val="12"/>
        <rFont val="UD デジタル 教科書体 N-R"/>
        <family val="1"/>
        <charset val="1"/>
      </rPr>
      <t xml:space="preserve">D14（年金集計夫）がF100</t>
    </r>
    <r>
      <rPr>
        <sz val="12"/>
        <rFont val="UD デジタル 教科書体 N-R"/>
        <family val="1"/>
        <charset val="128"/>
      </rPr>
      <t xml:space="preserve">（489万円以下）以下で無い</t>
    </r>
    <r>
      <rPr>
        <sz val="12"/>
        <rFont val="UD デジタル 教科書体 N-R"/>
        <family val="1"/>
        <charset val="1"/>
      </rPr>
      <t xml:space="preserve">場合、さらに⑮で判定</t>
    </r>
  </si>
  <si>
    <t xml:space="preserve">⑮=IF(D14&lt;=$F$101,$G$101,$G$102)</t>
  </si>
  <si>
    <r>
      <rPr>
        <sz val="12"/>
        <rFont val="UD デジタル 教科書体 N-R"/>
        <family val="1"/>
        <charset val="1"/>
      </rPr>
      <t xml:space="preserve">D14（年金集計夫）がF101</t>
    </r>
    <r>
      <rPr>
        <sz val="12"/>
        <rFont val="UD デジタル 教科書体 N-R"/>
        <family val="1"/>
        <charset val="128"/>
      </rPr>
      <t xml:space="preserve">（655万円以下）以下の</t>
    </r>
    <r>
      <rPr>
        <sz val="12"/>
        <rFont val="UD デジタル 教科書体 N-R"/>
        <family val="1"/>
        <charset val="1"/>
      </rPr>
      <t xml:space="preserve">場合、G101（63万円</t>
    </r>
    <r>
      <rPr>
        <sz val="12"/>
        <rFont val="UD デジタル 教科書体 N-R"/>
        <family val="1"/>
        <charset val="128"/>
      </rPr>
      <t xml:space="preserve">）</t>
    </r>
    <r>
      <rPr>
        <sz val="12"/>
        <rFont val="UD デジタル 教科書体 N-R"/>
        <family val="1"/>
        <charset val="1"/>
      </rPr>
      <t xml:space="preserve">とする</t>
    </r>
  </si>
  <si>
    <r>
      <rPr>
        <sz val="12"/>
        <rFont val="UD デジタル 教科書体 N-R"/>
        <family val="1"/>
        <charset val="1"/>
      </rPr>
      <t xml:space="preserve">D14（年金集計夫）がF100</t>
    </r>
    <r>
      <rPr>
        <sz val="12"/>
        <rFont val="UD デジタル 教科書体 N-R"/>
        <family val="1"/>
        <charset val="128"/>
      </rPr>
      <t xml:space="preserve">（655万円以下）以下で無い</t>
    </r>
    <r>
      <rPr>
        <sz val="12"/>
        <rFont val="UD デジタル 教科書体 N-R"/>
        <family val="1"/>
        <charset val="1"/>
      </rPr>
      <t xml:space="preserve">場合、</t>
    </r>
    <r>
      <rPr>
        <sz val="12"/>
        <rFont val="UD デジタル 教科書体 N-R"/>
        <family val="1"/>
        <charset val="128"/>
      </rPr>
      <t xml:space="preserve">G102（58万円）とする</t>
    </r>
  </si>
  <si>
    <t xml:space="preserve">⓺=IF(D14&lt;=$F$98,$H$98,$H$99)</t>
  </si>
  <si>
    <r>
      <rPr>
        <sz val="12"/>
        <rFont val="UD デジタル 教科書体 N-R"/>
        <family val="1"/>
        <charset val="1"/>
      </rPr>
      <t xml:space="preserve">D14（年金集計夫）がF98</t>
    </r>
    <r>
      <rPr>
        <sz val="12"/>
        <rFont val="UD デジタル 教科書体 N-R"/>
        <family val="1"/>
        <charset val="128"/>
      </rPr>
      <t xml:space="preserve">（132万円）以下の</t>
    </r>
    <r>
      <rPr>
        <sz val="12"/>
        <rFont val="UD デジタル 教科書体 N-R"/>
        <family val="1"/>
        <charset val="1"/>
      </rPr>
      <t xml:space="preserve">場合、H98（95万円</t>
    </r>
    <r>
      <rPr>
        <sz val="12"/>
        <rFont val="UD デジタル 教科書体 N-R"/>
        <family val="1"/>
        <charset val="128"/>
      </rPr>
      <t xml:space="preserve">）</t>
    </r>
    <r>
      <rPr>
        <sz val="12"/>
        <rFont val="UD デジタル 教科書体 N-R"/>
        <family val="1"/>
        <charset val="1"/>
      </rPr>
      <t xml:space="preserve">とする</t>
    </r>
  </si>
  <si>
    <t xml:space="preserve">令和9年以降の所得額に対する基礎控除額を求めている</t>
  </si>
  <si>
    <r>
      <rPr>
        <sz val="12"/>
        <rFont val="UD デジタル 教科書体 N-R"/>
        <family val="1"/>
        <charset val="1"/>
      </rPr>
      <t xml:space="preserve">D14（年金集計夫）がF98</t>
    </r>
    <r>
      <rPr>
        <sz val="12"/>
        <rFont val="UD デジタル 教科書体 N-R"/>
        <family val="1"/>
        <charset val="128"/>
      </rPr>
      <t xml:space="preserve">（132万円）以下で無い</t>
    </r>
    <r>
      <rPr>
        <sz val="12"/>
        <rFont val="UD デジタル 教科書体 N-R"/>
        <family val="1"/>
        <charset val="1"/>
      </rPr>
      <t xml:space="preserve">場合、</t>
    </r>
    <r>
      <rPr>
        <sz val="12"/>
        <rFont val="UD デジタル 教科書体 N-R"/>
        <family val="1"/>
        <charset val="128"/>
      </rPr>
      <t xml:space="preserve">H99（58万円）とする</t>
    </r>
  </si>
  <si>
    <t xml:space="preserve">D27～AS27</t>
  </si>
  <si>
    <r>
      <rPr>
        <sz val="12"/>
        <rFont val="UD デジタル 教科書体 N-R"/>
        <family val="1"/>
        <charset val="128"/>
      </rPr>
      <t xml:space="preserve">IF(</t>
    </r>
    <r>
      <rPr>
        <sz val="12"/>
        <color rgb="FF0000FF"/>
        <rFont val="UD デジタル 教科書体 N-R"/>
        <family val="1"/>
        <charset val="128"/>
      </rPr>
      <t xml:space="preserve">D2</t>
    </r>
    <r>
      <rPr>
        <sz val="12"/>
        <rFont val="UD デジタル 教科書体 N-R"/>
        <family val="1"/>
        <charset val="128"/>
      </rPr>
      <t xml:space="preserve">&lt;=45657,IF(</t>
    </r>
    <r>
      <rPr>
        <sz val="12"/>
        <color rgb="FFFF0000"/>
        <rFont val="UD デジタル 教科書体 N-R"/>
        <family val="1"/>
        <charset val="128"/>
      </rPr>
      <t xml:space="preserve">D15</t>
    </r>
    <r>
      <rPr>
        <sz val="12"/>
        <rFont val="UD デジタル 教科書体 N-R"/>
        <family val="1"/>
        <charset val="128"/>
      </rPr>
      <t xml:space="preserve">=0,0,IF(</t>
    </r>
    <r>
      <rPr>
        <sz val="12"/>
        <color rgb="FFFF00FF"/>
        <rFont val="UD デジタル 教科書体 N-R"/>
        <family val="1"/>
        <charset val="128"/>
      </rPr>
      <t xml:space="preserve">D16</t>
    </r>
    <r>
      <rPr>
        <sz val="12"/>
        <rFont val="UD デジタル 教科書体 N-R"/>
        <family val="1"/>
        <charset val="128"/>
      </rPr>
      <t xml:space="preserve">=0,SUM(</t>
    </r>
    <r>
      <rPr>
        <sz val="12"/>
        <color rgb="FF008000"/>
        <rFont val="UD デジタル 教科書体 N-R"/>
        <family val="1"/>
        <charset val="128"/>
      </rPr>
      <t xml:space="preserve">D18:D26</t>
    </r>
    <r>
      <rPr>
        <sz val="12"/>
        <rFont val="UD デジタル 教科書体 N-R"/>
        <family val="1"/>
        <charset val="128"/>
      </rPr>
      <t xml:space="preserve">)+</t>
    </r>
    <r>
      <rPr>
        <sz val="12"/>
        <color rgb="FF000080"/>
        <rFont val="UD デジタル 教科書体 N-R"/>
        <family val="1"/>
        <charset val="128"/>
      </rPr>
      <t xml:space="preserve">$D$70</t>
    </r>
    <r>
      <rPr>
        <sz val="12"/>
        <rFont val="UD デジタル 教科書体 N-R"/>
        <family val="1"/>
        <charset val="128"/>
      </rPr>
      <t xml:space="preserve">,IF(</t>
    </r>
    <r>
      <rPr>
        <sz val="12"/>
        <color rgb="FFFF0000"/>
        <rFont val="UD デジタル 教科書体 N-R"/>
        <family val="1"/>
        <charset val="128"/>
      </rPr>
      <t xml:space="preserve">D15</t>
    </r>
    <r>
      <rPr>
        <sz val="12"/>
        <rFont val="UD デジタル 教科書体 N-R"/>
        <family val="1"/>
        <charset val="128"/>
      </rPr>
      <t xml:space="preserve">&gt;</t>
    </r>
    <r>
      <rPr>
        <sz val="12"/>
        <color rgb="FFFF00FF"/>
        <rFont val="UD デジタル 教科書体 N-R"/>
        <family val="1"/>
        <charset val="128"/>
      </rPr>
      <t xml:space="preserve">D16</t>
    </r>
    <r>
      <rPr>
        <sz val="12"/>
        <rFont val="UD デジタル 教科書体 N-R"/>
        <family val="1"/>
        <charset val="128"/>
      </rPr>
      <t xml:space="preserve">,</t>
    </r>
    <r>
      <rPr>
        <sz val="12"/>
        <color rgb="FF808000"/>
        <rFont val="UD デジタル 教科書体 N-R"/>
        <family val="1"/>
        <charset val="128"/>
      </rPr>
      <t xml:space="preserve">D18</t>
    </r>
    <r>
      <rPr>
        <sz val="12"/>
        <rFont val="UD デジタル 教科書体 N-R"/>
        <family val="1"/>
        <charset val="128"/>
      </rPr>
      <t xml:space="preserve">+SUM(</t>
    </r>
    <r>
      <rPr>
        <sz val="12"/>
        <color rgb="FF0000FF"/>
        <rFont val="UD デジタル 教科書体 N-R"/>
        <family val="1"/>
        <charset val="128"/>
      </rPr>
      <t xml:space="preserve">D20:D26</t>
    </r>
    <r>
      <rPr>
        <sz val="12"/>
        <rFont val="UD デジタル 教科書体 N-R"/>
        <family val="1"/>
        <charset val="128"/>
      </rPr>
      <t xml:space="preserve">)+</t>
    </r>
    <r>
      <rPr>
        <sz val="12"/>
        <color rgb="FF000080"/>
        <rFont val="UD デジタル 教科書体 N-R"/>
        <family val="1"/>
        <charset val="128"/>
      </rPr>
      <t xml:space="preserve">$D$70</t>
    </r>
    <r>
      <rPr>
        <sz val="12"/>
        <rFont val="UD デジタル 教科書体 N-R"/>
        <family val="1"/>
        <charset val="128"/>
      </rPr>
      <t xml:space="preserve">,</t>
    </r>
    <r>
      <rPr>
        <sz val="12"/>
        <color rgb="FF808000"/>
        <rFont val="UD デジタル 教科書体 N-R"/>
        <family val="1"/>
        <charset val="128"/>
      </rPr>
      <t xml:space="preserve">D18</t>
    </r>
    <r>
      <rPr>
        <sz val="12"/>
        <rFont val="UD デジタル 教科書体 N-R"/>
        <family val="1"/>
        <charset val="128"/>
      </rPr>
      <t xml:space="preserve">+</t>
    </r>
    <r>
      <rPr>
        <sz val="12"/>
        <color rgb="FF000080"/>
        <rFont val="UD デジタル 教科書体 N-R"/>
        <family val="1"/>
        <charset val="128"/>
      </rPr>
      <t xml:space="preserve">$D$70</t>
    </r>
    <r>
      <rPr>
        <sz val="12"/>
        <rFont val="UD デジタル 教科書体 N-R"/>
        <family val="1"/>
        <charset val="128"/>
      </rPr>
      <t xml:space="preserve">))),IF(OR(</t>
    </r>
    <r>
      <rPr>
        <sz val="12"/>
        <color rgb="FF0000FF"/>
        <rFont val="UD デジタル 教科書体 N-R"/>
        <family val="1"/>
        <charset val="128"/>
      </rPr>
      <t xml:space="preserve">D2</t>
    </r>
    <r>
      <rPr>
        <sz val="12"/>
        <rFont val="UD デジタル 教科書体 N-R"/>
        <family val="1"/>
        <charset val="128"/>
      </rPr>
      <t xml:space="preserve">=46022,</t>
    </r>
    <r>
      <rPr>
        <sz val="12"/>
        <color rgb="FF0000FF"/>
        <rFont val="UD デジタル 教科書体 N-R"/>
        <family val="1"/>
        <charset val="128"/>
      </rPr>
      <t xml:space="preserve">D2</t>
    </r>
    <r>
      <rPr>
        <sz val="12"/>
        <rFont val="UD デジタル 教科書体 N-R"/>
        <family val="1"/>
        <charset val="128"/>
      </rPr>
      <t xml:space="preserve">=46387),IF(</t>
    </r>
    <r>
      <rPr>
        <sz val="12"/>
        <color rgb="FFFF0000"/>
        <rFont val="UD デジタル 教科書体 N-R"/>
        <family val="1"/>
        <charset val="128"/>
      </rPr>
      <t xml:space="preserve">D15</t>
    </r>
    <r>
      <rPr>
        <sz val="12"/>
        <rFont val="UD デジタル 教科書体 N-R"/>
        <family val="1"/>
        <charset val="128"/>
      </rPr>
      <t xml:space="preserve">=0,0,IF(</t>
    </r>
    <r>
      <rPr>
        <sz val="12"/>
        <color rgb="FFFF00FF"/>
        <rFont val="UD デジタル 教科書体 N-R"/>
        <family val="1"/>
        <charset val="128"/>
      </rPr>
      <t xml:space="preserve">D16</t>
    </r>
    <r>
      <rPr>
        <sz val="12"/>
        <rFont val="UD デジタル 教科書体 N-R"/>
        <family val="1"/>
        <charset val="128"/>
      </rPr>
      <t xml:space="preserve">=0,SUM(</t>
    </r>
    <r>
      <rPr>
        <sz val="12"/>
        <color rgb="FF008000"/>
        <rFont val="UD デジタル 教科書体 N-R"/>
        <family val="1"/>
        <charset val="128"/>
      </rPr>
      <t xml:space="preserve">D18:D26</t>
    </r>
    <r>
      <rPr>
        <sz val="12"/>
        <rFont val="UD デジタル 教科書体 N-R"/>
        <family val="1"/>
        <charset val="128"/>
      </rPr>
      <t xml:space="preserve">)+IF(</t>
    </r>
    <r>
      <rPr>
        <sz val="12"/>
        <color rgb="FFFF0000"/>
        <rFont val="UD デジタル 教科書体 N-R"/>
        <family val="1"/>
        <charset val="128"/>
      </rPr>
      <t xml:space="preserve">D15</t>
    </r>
    <r>
      <rPr>
        <sz val="12"/>
        <rFont val="UD デジタル 教科書体 N-R"/>
        <family val="1"/>
        <charset val="128"/>
      </rPr>
      <t xml:space="preserve">&lt;=</t>
    </r>
    <r>
      <rPr>
        <sz val="12"/>
        <color rgb="FFFF00FF"/>
        <rFont val="UD デジタル 教科書体 N-R"/>
        <family val="1"/>
        <charset val="128"/>
      </rPr>
      <t xml:space="preserve">$F$98</t>
    </r>
    <r>
      <rPr>
        <sz val="12"/>
        <rFont val="UD デジタル 教科書体 N-R"/>
        <family val="1"/>
        <charset val="128"/>
      </rPr>
      <t xml:space="preserve">,</t>
    </r>
    <r>
      <rPr>
        <sz val="12"/>
        <color rgb="FF008000"/>
        <rFont val="UD デジタル 教科書体 N-R"/>
        <family val="1"/>
        <charset val="128"/>
      </rPr>
      <t xml:space="preserve">$G$98</t>
    </r>
    <r>
      <rPr>
        <sz val="12"/>
        <rFont val="UD デジタル 教科書体 N-R"/>
        <family val="1"/>
        <charset val="128"/>
      </rPr>
      <t xml:space="preserve">,IF(</t>
    </r>
    <r>
      <rPr>
        <sz val="12"/>
        <color rgb="FFFF0000"/>
        <rFont val="UD デジタル 教科書体 N-R"/>
        <family val="1"/>
        <charset val="128"/>
      </rPr>
      <t xml:space="preserve">D15</t>
    </r>
    <r>
      <rPr>
        <sz val="12"/>
        <rFont val="UD デジタル 教科書体 N-R"/>
        <family val="1"/>
        <charset val="128"/>
      </rPr>
      <t xml:space="preserve">&lt;=</t>
    </r>
    <r>
      <rPr>
        <sz val="12"/>
        <color rgb="FF800000"/>
        <rFont val="UD デジタル 教科書体 N-R"/>
        <family val="1"/>
        <charset val="128"/>
      </rPr>
      <t xml:space="preserve">$F$99</t>
    </r>
    <r>
      <rPr>
        <sz val="12"/>
        <rFont val="UD デジタル 教科書体 N-R"/>
        <family val="1"/>
        <charset val="128"/>
      </rPr>
      <t xml:space="preserve">,</t>
    </r>
    <r>
      <rPr>
        <sz val="12"/>
        <color rgb="FF800080"/>
        <rFont val="UD デジタル 教科書体 N-R"/>
        <family val="1"/>
        <charset val="128"/>
      </rPr>
      <t xml:space="preserve">$G$99</t>
    </r>
    <r>
      <rPr>
        <sz val="12"/>
        <rFont val="UD デジタル 教科書体 N-R"/>
        <family val="1"/>
        <charset val="128"/>
      </rPr>
      <t xml:space="preserve">,IF(</t>
    </r>
    <r>
      <rPr>
        <sz val="12"/>
        <color rgb="FFFF0000"/>
        <rFont val="UD デジタル 教科書体 N-R"/>
        <family val="1"/>
        <charset val="128"/>
      </rPr>
      <t xml:space="preserve">D15</t>
    </r>
    <r>
      <rPr>
        <sz val="12"/>
        <rFont val="UD デジタル 教科書体 N-R"/>
        <family val="1"/>
        <charset val="128"/>
      </rPr>
      <t xml:space="preserve">&lt;=</t>
    </r>
    <r>
      <rPr>
        <sz val="12"/>
        <color rgb="FF0000FF"/>
        <rFont val="UD デジタル 教科書体 N-R"/>
        <family val="1"/>
        <charset val="128"/>
      </rPr>
      <t xml:space="preserve">$F$100</t>
    </r>
    <r>
      <rPr>
        <sz val="12"/>
        <rFont val="UD デジタル 教科書体 N-R"/>
        <family val="1"/>
        <charset val="128"/>
      </rPr>
      <t xml:space="preserve">,</t>
    </r>
    <r>
      <rPr>
        <sz val="12"/>
        <color rgb="FFFF0000"/>
        <rFont val="UD デジタル 教科書体 N-R"/>
        <family val="1"/>
        <charset val="128"/>
      </rPr>
      <t xml:space="preserve">$G$100</t>
    </r>
    <r>
      <rPr>
        <sz val="12"/>
        <rFont val="UD デジタル 教科書体 N-R"/>
        <family val="1"/>
        <charset val="128"/>
      </rPr>
      <t xml:space="preserve">,IF(</t>
    </r>
    <r>
      <rPr>
        <sz val="12"/>
        <color rgb="FFFF0000"/>
        <rFont val="UD デジタル 教科書体 N-R"/>
        <family val="1"/>
        <charset val="128"/>
      </rPr>
      <t xml:space="preserve">D15</t>
    </r>
    <r>
      <rPr>
        <sz val="12"/>
        <rFont val="UD デジタル 教科書体 N-R"/>
        <family val="1"/>
        <charset val="128"/>
      </rPr>
      <t xml:space="preserve">&lt;=</t>
    </r>
    <r>
      <rPr>
        <sz val="12"/>
        <color rgb="FF008000"/>
        <rFont val="UD デジタル 教科書体 N-R"/>
        <family val="1"/>
        <charset val="128"/>
      </rPr>
      <t xml:space="preserve">$F$101</t>
    </r>
    <r>
      <rPr>
        <sz val="12"/>
        <rFont val="UD デジタル 教科書体 N-R"/>
        <family val="1"/>
        <charset val="128"/>
      </rPr>
      <t xml:space="preserve">,</t>
    </r>
    <r>
      <rPr>
        <sz val="12"/>
        <color rgb="FF000080"/>
        <rFont val="UD デジタル 教科書体 N-R"/>
        <family val="1"/>
        <charset val="128"/>
      </rPr>
      <t xml:space="preserve">$G$101</t>
    </r>
    <r>
      <rPr>
        <sz val="12"/>
        <rFont val="UD デジタル 教科書体 N-R"/>
        <family val="1"/>
        <charset val="128"/>
      </rPr>
      <t xml:space="preserve">,</t>
    </r>
    <r>
      <rPr>
        <sz val="12"/>
        <color rgb="FF800000"/>
        <rFont val="UD デジタル 教科書体 N-R"/>
        <family val="1"/>
        <charset val="128"/>
      </rPr>
      <t xml:space="preserve">$G$102</t>
    </r>
    <r>
      <rPr>
        <sz val="12"/>
        <rFont val="UD デジタル 教科書体 N-R"/>
        <family val="1"/>
        <charset val="128"/>
      </rPr>
      <t xml:space="preserve">)))),IF(</t>
    </r>
    <r>
      <rPr>
        <sz val="12"/>
        <color rgb="FFFF0000"/>
        <rFont val="UD デジタル 教科書体 N-R"/>
        <family val="1"/>
        <charset val="128"/>
      </rPr>
      <t xml:space="preserve">D15</t>
    </r>
    <r>
      <rPr>
        <sz val="12"/>
        <rFont val="UD デジタル 教科書体 N-R"/>
        <family val="1"/>
        <charset val="128"/>
      </rPr>
      <t xml:space="preserve">&gt;</t>
    </r>
    <r>
      <rPr>
        <sz val="12"/>
        <color rgb="FFFF00FF"/>
        <rFont val="UD デジタル 教科書体 N-R"/>
        <family val="1"/>
        <charset val="128"/>
      </rPr>
      <t xml:space="preserve">D16</t>
    </r>
    <r>
      <rPr>
        <sz val="12"/>
        <rFont val="UD デジタル 教科書体 N-R"/>
        <family val="1"/>
        <charset val="128"/>
      </rPr>
      <t xml:space="preserve">,</t>
    </r>
    <r>
      <rPr>
        <sz val="12"/>
        <color rgb="FF808000"/>
        <rFont val="UD デジタル 教科書体 N-R"/>
        <family val="1"/>
        <charset val="128"/>
      </rPr>
      <t xml:space="preserve">D18</t>
    </r>
    <r>
      <rPr>
        <sz val="12"/>
        <rFont val="UD デジタル 教科書体 N-R"/>
        <family val="1"/>
        <charset val="128"/>
      </rPr>
      <t xml:space="preserve">+SUM(</t>
    </r>
    <r>
      <rPr>
        <sz val="12"/>
        <color rgb="FF0000FF"/>
        <rFont val="UD デジタル 教科書体 N-R"/>
        <family val="1"/>
        <charset val="128"/>
      </rPr>
      <t xml:space="preserve">D20:D26</t>
    </r>
    <r>
      <rPr>
        <sz val="12"/>
        <rFont val="UD デジタル 教科書体 N-R"/>
        <family val="1"/>
        <charset val="128"/>
      </rPr>
      <t xml:space="preserve">)+IF(</t>
    </r>
    <r>
      <rPr>
        <sz val="12"/>
        <color rgb="FFFF0000"/>
        <rFont val="UD デジタル 教科書体 N-R"/>
        <family val="1"/>
        <charset val="128"/>
      </rPr>
      <t xml:space="preserve">D15</t>
    </r>
    <r>
      <rPr>
        <sz val="12"/>
        <rFont val="UD デジタル 教科書体 N-R"/>
        <family val="1"/>
        <charset val="128"/>
      </rPr>
      <t xml:space="preserve">&lt;=</t>
    </r>
    <r>
      <rPr>
        <sz val="12"/>
        <color rgb="FFFF00FF"/>
        <rFont val="UD デジタル 教科書体 N-R"/>
        <family val="1"/>
        <charset val="128"/>
      </rPr>
      <t xml:space="preserve">$F$98</t>
    </r>
    <r>
      <rPr>
        <sz val="12"/>
        <rFont val="UD デジタル 教科書体 N-R"/>
        <family val="1"/>
        <charset val="128"/>
      </rPr>
      <t xml:space="preserve">,</t>
    </r>
    <r>
      <rPr>
        <sz val="12"/>
        <color rgb="FF008000"/>
        <rFont val="UD デジタル 教科書体 N-R"/>
        <family val="1"/>
        <charset val="128"/>
      </rPr>
      <t xml:space="preserve">$G$98</t>
    </r>
    <r>
      <rPr>
        <sz val="12"/>
        <rFont val="UD デジタル 教科書体 N-R"/>
        <family val="1"/>
        <charset val="128"/>
      </rPr>
      <t xml:space="preserve">,IF(</t>
    </r>
    <r>
      <rPr>
        <sz val="12"/>
        <color rgb="FFFF0000"/>
        <rFont val="UD デジタル 教科書体 N-R"/>
        <family val="1"/>
        <charset val="128"/>
      </rPr>
      <t xml:space="preserve">D15</t>
    </r>
    <r>
      <rPr>
        <sz val="12"/>
        <rFont val="UD デジタル 教科書体 N-R"/>
        <family val="1"/>
        <charset val="128"/>
      </rPr>
      <t xml:space="preserve">&lt;=</t>
    </r>
    <r>
      <rPr>
        <sz val="12"/>
        <color rgb="FF800000"/>
        <rFont val="UD デジタル 教科書体 N-R"/>
        <family val="1"/>
        <charset val="128"/>
      </rPr>
      <t xml:space="preserve">$F$99</t>
    </r>
    <r>
      <rPr>
        <sz val="12"/>
        <rFont val="UD デジタル 教科書体 N-R"/>
        <family val="1"/>
        <charset val="128"/>
      </rPr>
      <t xml:space="preserve">,</t>
    </r>
    <r>
      <rPr>
        <sz val="12"/>
        <color rgb="FF800080"/>
        <rFont val="UD デジタル 教科書体 N-R"/>
        <family val="1"/>
        <charset val="128"/>
      </rPr>
      <t xml:space="preserve">$G$99</t>
    </r>
    <r>
      <rPr>
        <sz val="12"/>
        <rFont val="UD デジタル 教科書体 N-R"/>
        <family val="1"/>
        <charset val="128"/>
      </rPr>
      <t xml:space="preserve">,IF(</t>
    </r>
    <r>
      <rPr>
        <sz val="12"/>
        <color rgb="FFFF0000"/>
        <rFont val="UD デジタル 教科書体 N-R"/>
        <family val="1"/>
        <charset val="128"/>
      </rPr>
      <t xml:space="preserve">D15</t>
    </r>
    <r>
      <rPr>
        <sz val="12"/>
        <rFont val="UD デジタル 教科書体 N-R"/>
        <family val="1"/>
        <charset val="128"/>
      </rPr>
      <t xml:space="preserve">&lt;=</t>
    </r>
    <r>
      <rPr>
        <sz val="12"/>
        <color rgb="FF0000FF"/>
        <rFont val="UD デジタル 教科書体 N-R"/>
        <family val="1"/>
        <charset val="128"/>
      </rPr>
      <t xml:space="preserve">$F$100</t>
    </r>
    <r>
      <rPr>
        <sz val="12"/>
        <rFont val="UD デジタル 教科書体 N-R"/>
        <family val="1"/>
        <charset val="128"/>
      </rPr>
      <t xml:space="preserve">,</t>
    </r>
    <r>
      <rPr>
        <sz val="12"/>
        <color rgb="FFFF0000"/>
        <rFont val="UD デジタル 教科書体 N-R"/>
        <family val="1"/>
        <charset val="128"/>
      </rPr>
      <t xml:space="preserve">$G$100</t>
    </r>
    <r>
      <rPr>
        <sz val="12"/>
        <rFont val="UD デジタル 教科書体 N-R"/>
        <family val="1"/>
        <charset val="128"/>
      </rPr>
      <t xml:space="preserve">,IF(</t>
    </r>
    <r>
      <rPr>
        <sz val="12"/>
        <color rgb="FFFF0000"/>
        <rFont val="UD デジタル 教科書体 N-R"/>
        <family val="1"/>
        <charset val="128"/>
      </rPr>
      <t xml:space="preserve">D15</t>
    </r>
    <r>
      <rPr>
        <sz val="12"/>
        <rFont val="UD デジタル 教科書体 N-R"/>
        <family val="1"/>
        <charset val="128"/>
      </rPr>
      <t xml:space="preserve">&lt;=</t>
    </r>
    <r>
      <rPr>
        <sz val="12"/>
        <color rgb="FF008000"/>
        <rFont val="UD デジタル 教科書体 N-R"/>
        <family val="1"/>
        <charset val="128"/>
      </rPr>
      <t xml:space="preserve">$F$101</t>
    </r>
    <r>
      <rPr>
        <sz val="12"/>
        <rFont val="UD デジタル 教科書体 N-R"/>
        <family val="1"/>
        <charset val="128"/>
      </rPr>
      <t xml:space="preserve">,</t>
    </r>
    <r>
      <rPr>
        <sz val="12"/>
        <color rgb="FF000080"/>
        <rFont val="UD デジタル 教科書体 N-R"/>
        <family val="1"/>
        <charset val="128"/>
      </rPr>
      <t xml:space="preserve">$G$101</t>
    </r>
    <r>
      <rPr>
        <sz val="12"/>
        <rFont val="UD デジタル 教科書体 N-R"/>
        <family val="1"/>
        <charset val="128"/>
      </rPr>
      <t xml:space="preserve">,</t>
    </r>
    <r>
      <rPr>
        <sz val="12"/>
        <color rgb="FF800000"/>
        <rFont val="UD デジタル 教科書体 N-R"/>
        <family val="1"/>
        <charset val="128"/>
      </rPr>
      <t xml:space="preserve">$G$102</t>
    </r>
    <r>
      <rPr>
        <sz val="12"/>
        <rFont val="UD デジタル 教科書体 N-R"/>
        <family val="1"/>
        <charset val="128"/>
      </rPr>
      <t xml:space="preserve">)))),</t>
    </r>
    <r>
      <rPr>
        <sz val="12"/>
        <color rgb="FF808000"/>
        <rFont val="UD デジタル 教科書体 N-R"/>
        <family val="1"/>
        <charset val="128"/>
      </rPr>
      <t xml:space="preserve">D18</t>
    </r>
    <r>
      <rPr>
        <sz val="12"/>
        <rFont val="UD デジタル 教科書体 N-R"/>
        <family val="1"/>
        <charset val="128"/>
      </rPr>
      <t xml:space="preserve">+IF(</t>
    </r>
    <r>
      <rPr>
        <sz val="12"/>
        <color rgb="FFFF0000"/>
        <rFont val="UD デジタル 教科書体 N-R"/>
        <family val="1"/>
        <charset val="128"/>
      </rPr>
      <t xml:space="preserve">D15</t>
    </r>
    <r>
      <rPr>
        <sz val="12"/>
        <rFont val="UD デジタル 教科書体 N-R"/>
        <family val="1"/>
        <charset val="128"/>
      </rPr>
      <t xml:space="preserve">&lt;=</t>
    </r>
    <r>
      <rPr>
        <sz val="12"/>
        <color rgb="FFFF00FF"/>
        <rFont val="UD デジタル 教科書体 N-R"/>
        <family val="1"/>
        <charset val="128"/>
      </rPr>
      <t xml:space="preserve">$F$98</t>
    </r>
    <r>
      <rPr>
        <sz val="12"/>
        <rFont val="UD デジタル 教科書体 N-R"/>
        <family val="1"/>
        <charset val="128"/>
      </rPr>
      <t xml:space="preserve">,</t>
    </r>
    <r>
      <rPr>
        <sz val="12"/>
        <color rgb="FF008000"/>
        <rFont val="UD デジタル 教科書体 N-R"/>
        <family val="1"/>
        <charset val="128"/>
      </rPr>
      <t xml:space="preserve">$G$98</t>
    </r>
    <r>
      <rPr>
        <sz val="12"/>
        <rFont val="UD デジタル 教科書体 N-R"/>
        <family val="1"/>
        <charset val="128"/>
      </rPr>
      <t xml:space="preserve">,IF(</t>
    </r>
    <r>
      <rPr>
        <sz val="12"/>
        <color rgb="FFFF0000"/>
        <rFont val="UD デジタル 教科書体 N-R"/>
        <family val="1"/>
        <charset val="128"/>
      </rPr>
      <t xml:space="preserve">D15</t>
    </r>
    <r>
      <rPr>
        <sz val="12"/>
        <rFont val="UD デジタル 教科書体 N-R"/>
        <family val="1"/>
        <charset val="128"/>
      </rPr>
      <t xml:space="preserve">&lt;=</t>
    </r>
    <r>
      <rPr>
        <sz val="12"/>
        <color rgb="FF800000"/>
        <rFont val="UD デジタル 教科書体 N-R"/>
        <family val="1"/>
        <charset val="128"/>
      </rPr>
      <t xml:space="preserve">$F$99</t>
    </r>
    <r>
      <rPr>
        <sz val="12"/>
        <rFont val="UD デジタル 教科書体 N-R"/>
        <family val="1"/>
        <charset val="128"/>
      </rPr>
      <t xml:space="preserve">,</t>
    </r>
    <r>
      <rPr>
        <sz val="12"/>
        <color rgb="FF800080"/>
        <rFont val="UD デジタル 教科書体 N-R"/>
        <family val="1"/>
        <charset val="128"/>
      </rPr>
      <t xml:space="preserve">$G$99</t>
    </r>
    <r>
      <rPr>
        <sz val="12"/>
        <rFont val="UD デジタル 教科書体 N-R"/>
        <family val="1"/>
        <charset val="128"/>
      </rPr>
      <t xml:space="preserve">,IF(</t>
    </r>
    <r>
      <rPr>
        <sz val="12"/>
        <color rgb="FFFF0000"/>
        <rFont val="UD デジタル 教科書体 N-R"/>
        <family val="1"/>
        <charset val="128"/>
      </rPr>
      <t xml:space="preserve">D15</t>
    </r>
    <r>
      <rPr>
        <sz val="12"/>
        <rFont val="UD デジタル 教科書体 N-R"/>
        <family val="1"/>
        <charset val="128"/>
      </rPr>
      <t xml:space="preserve">&lt;=</t>
    </r>
    <r>
      <rPr>
        <sz val="12"/>
        <color rgb="FF0000FF"/>
        <rFont val="UD デジタル 教科書体 N-R"/>
        <family val="1"/>
        <charset val="128"/>
      </rPr>
      <t xml:space="preserve">$F$100</t>
    </r>
    <r>
      <rPr>
        <sz val="12"/>
        <rFont val="UD デジタル 教科書体 N-R"/>
        <family val="1"/>
        <charset val="128"/>
      </rPr>
      <t xml:space="preserve">,</t>
    </r>
    <r>
      <rPr>
        <sz val="12"/>
        <color rgb="FFFF0000"/>
        <rFont val="UD デジタル 教科書体 N-R"/>
        <family val="1"/>
        <charset val="128"/>
      </rPr>
      <t xml:space="preserve">$G$100</t>
    </r>
    <r>
      <rPr>
        <sz val="12"/>
        <rFont val="UD デジタル 教科書体 N-R"/>
        <family val="1"/>
        <charset val="128"/>
      </rPr>
      <t xml:space="preserve">,IF(</t>
    </r>
    <r>
      <rPr>
        <sz val="12"/>
        <color rgb="FFFF0000"/>
        <rFont val="UD デジタル 教科書体 N-R"/>
        <family val="1"/>
        <charset val="128"/>
      </rPr>
      <t xml:space="preserve">D15</t>
    </r>
    <r>
      <rPr>
        <sz val="12"/>
        <rFont val="UD デジタル 教科書体 N-R"/>
        <family val="1"/>
        <charset val="128"/>
      </rPr>
      <t xml:space="preserve">&lt;=</t>
    </r>
    <r>
      <rPr>
        <sz val="12"/>
        <color rgb="FF008000"/>
        <rFont val="UD デジタル 教科書体 N-R"/>
        <family val="1"/>
        <charset val="128"/>
      </rPr>
      <t xml:space="preserve">$F$101</t>
    </r>
    <r>
      <rPr>
        <sz val="12"/>
        <rFont val="UD デジタル 教科書体 N-R"/>
        <family val="1"/>
        <charset val="128"/>
      </rPr>
      <t xml:space="preserve">,</t>
    </r>
    <r>
      <rPr>
        <sz val="12"/>
        <color rgb="FF000080"/>
        <rFont val="UD デジタル 教科書体 N-R"/>
        <family val="1"/>
        <charset val="128"/>
      </rPr>
      <t xml:space="preserve">$G$101</t>
    </r>
    <r>
      <rPr>
        <sz val="12"/>
        <rFont val="UD デジタル 教科書体 N-R"/>
        <family val="1"/>
        <charset val="128"/>
      </rPr>
      <t xml:space="preserve">,</t>
    </r>
    <r>
      <rPr>
        <sz val="12"/>
        <color rgb="FF800000"/>
        <rFont val="UD デジタル 教科書体 N-R"/>
        <family val="1"/>
        <charset val="128"/>
      </rPr>
      <t xml:space="preserve">$G$102</t>
    </r>
    <r>
      <rPr>
        <sz val="12"/>
        <rFont val="UD デジタル 教科書体 N-R"/>
        <family val="1"/>
        <charset val="128"/>
      </rPr>
      <t xml:space="preserve">))))))),IF(</t>
    </r>
    <r>
      <rPr>
        <sz val="12"/>
        <color rgb="FFFF0000"/>
        <rFont val="UD デジタル 教科書体 N-R"/>
        <family val="1"/>
        <charset val="128"/>
      </rPr>
      <t xml:space="preserve">D15</t>
    </r>
    <r>
      <rPr>
        <sz val="12"/>
        <rFont val="UD デジタル 教科書体 N-R"/>
        <family val="1"/>
        <charset val="128"/>
      </rPr>
      <t xml:space="preserve">=0,0,IF(</t>
    </r>
    <r>
      <rPr>
        <sz val="12"/>
        <color rgb="FFFF00FF"/>
        <rFont val="UD デジタル 教科書体 N-R"/>
        <family val="1"/>
        <charset val="128"/>
      </rPr>
      <t xml:space="preserve">D16</t>
    </r>
    <r>
      <rPr>
        <sz val="12"/>
        <rFont val="UD デジタル 教科書体 N-R"/>
        <family val="1"/>
        <charset val="128"/>
      </rPr>
      <t xml:space="preserve">=0,SUM(</t>
    </r>
    <r>
      <rPr>
        <sz val="12"/>
        <color rgb="FF008000"/>
        <rFont val="UD デジタル 教科書体 N-R"/>
        <family val="1"/>
        <charset val="128"/>
      </rPr>
      <t xml:space="preserve">D18:D26</t>
    </r>
    <r>
      <rPr>
        <sz val="12"/>
        <rFont val="UD デジタル 教科書体 N-R"/>
        <family val="1"/>
        <charset val="128"/>
      </rPr>
      <t xml:space="preserve">)+IF(</t>
    </r>
    <r>
      <rPr>
        <sz val="12"/>
        <color rgb="FFFF0000"/>
        <rFont val="UD デジタル 教科書体 N-R"/>
        <family val="1"/>
        <charset val="128"/>
      </rPr>
      <t xml:space="preserve">D15</t>
    </r>
    <r>
      <rPr>
        <sz val="12"/>
        <rFont val="UD デジタル 教科書体 N-R"/>
        <family val="1"/>
        <charset val="128"/>
      </rPr>
      <t xml:space="preserve">&lt;=</t>
    </r>
    <r>
      <rPr>
        <sz val="12"/>
        <color rgb="FFFF00FF"/>
        <rFont val="UD デジタル 教科書体 N-R"/>
        <family val="1"/>
        <charset val="128"/>
      </rPr>
      <t xml:space="preserve">$F$98</t>
    </r>
    <r>
      <rPr>
        <sz val="12"/>
        <rFont val="UD デジタル 教科書体 N-R"/>
        <family val="1"/>
        <charset val="128"/>
      </rPr>
      <t xml:space="preserve">,</t>
    </r>
    <r>
      <rPr>
        <sz val="12"/>
        <color rgb="FFFF00FF"/>
        <rFont val="UD デジタル 教科書体 N-R"/>
        <family val="1"/>
        <charset val="128"/>
      </rPr>
      <t xml:space="preserve">$H$98</t>
    </r>
    <r>
      <rPr>
        <sz val="12"/>
        <rFont val="UD デジタル 教科書体 N-R"/>
        <family val="1"/>
        <charset val="128"/>
      </rPr>
      <t xml:space="preserve">,</t>
    </r>
    <r>
      <rPr>
        <sz val="12"/>
        <color rgb="FF008000"/>
        <rFont val="UD デジタル 教科書体 N-R"/>
        <family val="1"/>
        <charset val="128"/>
      </rPr>
      <t xml:space="preserve">$H$99</t>
    </r>
    <r>
      <rPr>
        <sz val="12"/>
        <rFont val="UD デジタル 教科書体 N-R"/>
        <family val="1"/>
        <charset val="128"/>
      </rPr>
      <t xml:space="preserve">),IF(</t>
    </r>
    <r>
      <rPr>
        <sz val="12"/>
        <color rgb="FFFF0000"/>
        <rFont val="UD デジタル 教科書体 N-R"/>
        <family val="1"/>
        <charset val="128"/>
      </rPr>
      <t xml:space="preserve">D15</t>
    </r>
    <r>
      <rPr>
        <sz val="12"/>
        <rFont val="UD デジタル 教科書体 N-R"/>
        <family val="1"/>
        <charset val="128"/>
      </rPr>
      <t xml:space="preserve">&gt;</t>
    </r>
    <r>
      <rPr>
        <sz val="12"/>
        <color rgb="FFFF00FF"/>
        <rFont val="UD デジタル 教科書体 N-R"/>
        <family val="1"/>
        <charset val="128"/>
      </rPr>
      <t xml:space="preserve">D16</t>
    </r>
    <r>
      <rPr>
        <sz val="12"/>
        <rFont val="UD デジタル 教科書体 N-R"/>
        <family val="1"/>
        <charset val="128"/>
      </rPr>
      <t xml:space="preserve">,</t>
    </r>
    <r>
      <rPr>
        <sz val="12"/>
        <color rgb="FF808000"/>
        <rFont val="UD デジタル 教科書体 N-R"/>
        <family val="1"/>
        <charset val="128"/>
      </rPr>
      <t xml:space="preserve">D18</t>
    </r>
    <r>
      <rPr>
        <sz val="12"/>
        <rFont val="UD デジタル 教科書体 N-R"/>
        <family val="1"/>
        <charset val="128"/>
      </rPr>
      <t xml:space="preserve">+SUM(</t>
    </r>
    <r>
      <rPr>
        <sz val="12"/>
        <color rgb="FF0000FF"/>
        <rFont val="UD デジタル 教科書体 N-R"/>
        <family val="1"/>
        <charset val="128"/>
      </rPr>
      <t xml:space="preserve">D20:D26</t>
    </r>
    <r>
      <rPr>
        <sz val="12"/>
        <rFont val="UD デジタル 教科書体 N-R"/>
        <family val="1"/>
        <charset val="128"/>
      </rPr>
      <t xml:space="preserve">)+IF(</t>
    </r>
    <r>
      <rPr>
        <sz val="12"/>
        <color rgb="FFFF0000"/>
        <rFont val="UD デジタル 教科書体 N-R"/>
        <family val="1"/>
        <charset val="128"/>
      </rPr>
      <t xml:space="preserve">D15</t>
    </r>
    <r>
      <rPr>
        <sz val="12"/>
        <rFont val="UD デジタル 教科書体 N-R"/>
        <family val="1"/>
        <charset val="128"/>
      </rPr>
      <t xml:space="preserve">&lt;=</t>
    </r>
    <r>
      <rPr>
        <sz val="12"/>
        <color rgb="FFFF00FF"/>
        <rFont val="UD デジタル 教科書体 N-R"/>
        <family val="1"/>
        <charset val="128"/>
      </rPr>
      <t xml:space="preserve">$F$98</t>
    </r>
    <r>
      <rPr>
        <sz val="12"/>
        <rFont val="UD デジタル 教科書体 N-R"/>
        <family val="1"/>
        <charset val="128"/>
      </rPr>
      <t xml:space="preserve">,</t>
    </r>
    <r>
      <rPr>
        <sz val="12"/>
        <color rgb="FFFF00FF"/>
        <rFont val="UD デジタル 教科書体 N-R"/>
        <family val="1"/>
        <charset val="128"/>
      </rPr>
      <t xml:space="preserve">$H$98</t>
    </r>
    <r>
      <rPr>
        <sz val="12"/>
        <rFont val="UD デジタル 教科書体 N-R"/>
        <family val="1"/>
        <charset val="128"/>
      </rPr>
      <t xml:space="preserve">,</t>
    </r>
    <r>
      <rPr>
        <sz val="12"/>
        <color rgb="FF008000"/>
        <rFont val="UD デジタル 教科書体 N-R"/>
        <family val="1"/>
        <charset val="128"/>
      </rPr>
      <t xml:space="preserve">$H$99</t>
    </r>
    <r>
      <rPr>
        <sz val="12"/>
        <rFont val="UD デジタル 教科書体 N-R"/>
        <family val="1"/>
        <charset val="128"/>
      </rPr>
      <t xml:space="preserve">),</t>
    </r>
    <r>
      <rPr>
        <sz val="12"/>
        <color rgb="FF808000"/>
        <rFont val="UD デジタル 教科書体 N-R"/>
        <family val="1"/>
        <charset val="128"/>
      </rPr>
      <t xml:space="preserve">D18</t>
    </r>
    <r>
      <rPr>
        <sz val="12"/>
        <rFont val="UD デジタル 教科書体 N-R"/>
        <family val="1"/>
        <charset val="128"/>
      </rPr>
      <t xml:space="preserve">+IF(</t>
    </r>
    <r>
      <rPr>
        <sz val="12"/>
        <color rgb="FFFF0000"/>
        <rFont val="UD デジタル 教科書体 N-R"/>
        <family val="1"/>
        <charset val="128"/>
      </rPr>
      <t xml:space="preserve">D15</t>
    </r>
    <r>
      <rPr>
        <sz val="12"/>
        <rFont val="UD デジタル 教科書体 N-R"/>
        <family val="1"/>
        <charset val="128"/>
      </rPr>
      <t xml:space="preserve">&lt;=</t>
    </r>
    <r>
      <rPr>
        <sz val="12"/>
        <color rgb="FFFF00FF"/>
        <rFont val="UD デジタル 教科書体 N-R"/>
        <family val="1"/>
        <charset val="128"/>
      </rPr>
      <t xml:space="preserve">$F$98</t>
    </r>
    <r>
      <rPr>
        <sz val="12"/>
        <rFont val="UD デジタル 教科書体 N-R"/>
        <family val="1"/>
        <charset val="128"/>
      </rPr>
      <t xml:space="preserve">,</t>
    </r>
    <r>
      <rPr>
        <sz val="12"/>
        <color rgb="FFFF00FF"/>
        <rFont val="UD デジタル 教科書体 N-R"/>
        <family val="1"/>
        <charset val="128"/>
      </rPr>
      <t xml:space="preserve">$H$98</t>
    </r>
    <r>
      <rPr>
        <sz val="12"/>
        <rFont val="UD デジタル 教科書体 N-R"/>
        <family val="1"/>
        <charset val="128"/>
      </rPr>
      <t xml:space="preserve">,</t>
    </r>
    <r>
      <rPr>
        <sz val="12"/>
        <color rgb="FF008000"/>
        <rFont val="UD デジタル 教科書体 N-R"/>
        <family val="1"/>
        <charset val="128"/>
      </rPr>
      <t xml:space="preserve">$H$99</t>
    </r>
    <r>
      <rPr>
        <sz val="12"/>
        <rFont val="UD デジタル 教科書体 N-R"/>
        <family val="1"/>
        <charset val="128"/>
      </rPr>
      <t xml:space="preserve">))))))</t>
    </r>
  </si>
  <si>
    <t xml:space="preserve">夫の場合と基本的に同じ</t>
  </si>
  <si>
    <t xml:space="preserve">D28～AS28</t>
  </si>
  <si>
    <r>
      <rPr>
        <sz val="12"/>
        <rFont val="UD デジタル 教科書体 N-R"/>
        <family val="1"/>
        <charset val="1"/>
      </rPr>
      <t xml:space="preserve">D28</t>
    </r>
    <r>
      <rPr>
        <sz val="12"/>
        <rFont val="UD デジタル 教科書体 N-R"/>
        <family val="1"/>
        <charset val="128"/>
      </rPr>
      <t xml:space="preserve">=IF(</t>
    </r>
    <r>
      <rPr>
        <sz val="12"/>
        <color rgb="FF0000FF"/>
        <rFont val="UD デジタル 教科書体 N-R"/>
        <family val="1"/>
        <charset val="128"/>
      </rPr>
      <t xml:space="preserve">D14</t>
    </r>
    <r>
      <rPr>
        <sz val="12"/>
        <rFont val="UD デジタル 教科書体 N-R"/>
        <family val="1"/>
        <charset val="128"/>
      </rPr>
      <t xml:space="preserve">-</t>
    </r>
    <r>
      <rPr>
        <sz val="12"/>
        <color rgb="FFFF0000"/>
        <rFont val="UD デジタル 教科書体 N-R"/>
        <family val="1"/>
        <charset val="128"/>
      </rPr>
      <t xml:space="preserve">D26</t>
    </r>
    <r>
      <rPr>
        <sz val="12"/>
        <rFont val="UD デジタル 教科書体 N-R"/>
        <family val="1"/>
        <charset val="128"/>
      </rPr>
      <t xml:space="preserve">&lt;=0,0,</t>
    </r>
    <r>
      <rPr>
        <sz val="12"/>
        <color rgb="FF0000FF"/>
        <rFont val="UD デジタル 教科書体 N-R"/>
        <family val="1"/>
        <charset val="128"/>
      </rPr>
      <t xml:space="preserve">D14</t>
    </r>
    <r>
      <rPr>
        <sz val="12"/>
        <rFont val="UD デジタル 教科書体 N-R"/>
        <family val="1"/>
        <charset val="128"/>
      </rPr>
      <t xml:space="preserve">-</t>
    </r>
    <r>
      <rPr>
        <sz val="12"/>
        <color rgb="FFFF0000"/>
        <rFont val="UD デジタル 教科書体 N-R"/>
        <family val="1"/>
        <charset val="128"/>
      </rPr>
      <t xml:space="preserve">D26</t>
    </r>
    <r>
      <rPr>
        <sz val="12"/>
        <rFont val="UD デジタル 教科書体 N-R"/>
        <family val="1"/>
        <charset val="128"/>
      </rPr>
      <t xml:space="preserve">)</t>
    </r>
  </si>
  <si>
    <r>
      <rPr>
        <sz val="12"/>
        <rFont val="UD デジタル 教科書体 N-R"/>
        <family val="1"/>
        <charset val="128"/>
      </rPr>
      <t xml:space="preserve">IF(</t>
    </r>
    <r>
      <rPr>
        <sz val="12"/>
        <color rgb="FF0000FF"/>
        <rFont val="UD デジタル 教科書体 N-R"/>
        <family val="1"/>
        <charset val="128"/>
      </rPr>
      <t xml:space="preserve">D14</t>
    </r>
    <r>
      <rPr>
        <sz val="12"/>
        <rFont val="UD デジタル 教科書体 N-R"/>
        <family val="1"/>
        <charset val="128"/>
      </rPr>
      <t xml:space="preserve">-</t>
    </r>
    <r>
      <rPr>
        <sz val="12"/>
        <color rgb="FFFF0000"/>
        <rFont val="UD デジタル 教科書体 N-R"/>
        <family val="1"/>
        <charset val="128"/>
      </rPr>
      <t xml:space="preserve">D26</t>
    </r>
    <r>
      <rPr>
        <sz val="12"/>
        <rFont val="UD デジタル 教科書体 N-R"/>
        <family val="1"/>
        <charset val="128"/>
      </rPr>
      <t xml:space="preserve">&lt;=0,0,</t>
    </r>
    <r>
      <rPr>
        <sz val="12"/>
        <color rgb="FF0000FF"/>
        <rFont val="UD デジタル 教科書体 N-R"/>
        <family val="1"/>
        <charset val="128"/>
      </rPr>
      <t xml:space="preserve">D14</t>
    </r>
    <r>
      <rPr>
        <sz val="12"/>
        <rFont val="UD デジタル 教科書体 N-R"/>
        <family val="1"/>
        <charset val="128"/>
      </rPr>
      <t xml:space="preserve">-</t>
    </r>
    <r>
      <rPr>
        <sz val="12"/>
        <color rgb="FFFF0000"/>
        <rFont val="UD デジタル 教科書体 N-R"/>
        <family val="1"/>
        <charset val="128"/>
      </rPr>
      <t xml:space="preserve">D26</t>
    </r>
    <r>
      <rPr>
        <sz val="12"/>
        <rFont val="UD デジタル 教科書体 N-R"/>
        <family val="1"/>
        <charset val="128"/>
      </rPr>
      <t xml:space="preserve">)</t>
    </r>
  </si>
  <si>
    <r>
      <rPr>
        <sz val="12"/>
        <rFont val="UD デジタル 教科書体 N-R"/>
        <family val="1"/>
        <charset val="1"/>
      </rPr>
      <t xml:space="preserve">D14</t>
    </r>
    <r>
      <rPr>
        <sz val="12"/>
        <rFont val="UD デジタル 教科書体 N-R"/>
        <family val="1"/>
        <charset val="128"/>
      </rPr>
      <t xml:space="preserve">（年金集計夫）</t>
    </r>
    <r>
      <rPr>
        <sz val="12"/>
        <rFont val="UD デジタル 教科書体 N-R"/>
        <family val="1"/>
        <charset val="1"/>
      </rPr>
      <t xml:space="preserve">からD26（</t>
    </r>
    <r>
      <rPr>
        <sz val="12"/>
        <rFont val="UD デジタル 教科書体 N-R"/>
        <family val="1"/>
        <charset val="128"/>
      </rPr>
      <t xml:space="preserve">控除額計夫）</t>
    </r>
    <r>
      <rPr>
        <sz val="12"/>
        <rFont val="UD デジタル 教科書体 N-R"/>
        <family val="1"/>
        <charset val="1"/>
      </rPr>
      <t xml:space="preserve">を引いた値が0以下の場合0とする</t>
    </r>
  </si>
  <si>
    <r>
      <rPr>
        <sz val="12"/>
        <rFont val="UD デジタル 教科書体 N-R"/>
        <family val="1"/>
        <charset val="128"/>
      </rPr>
      <t xml:space="preserve">D14（年金集計夫）からD26（控除額計夫）</t>
    </r>
    <r>
      <rPr>
        <sz val="12"/>
        <rFont val="UD デジタル 教科書体 N-R"/>
        <family val="1"/>
        <charset val="1"/>
      </rPr>
      <t xml:space="preserve">を引いた値が0より大きい場合は、D14－D26の値とする</t>
    </r>
  </si>
  <si>
    <t xml:space="preserve">D29～AS29</t>
  </si>
  <si>
    <r>
      <rPr>
        <sz val="12"/>
        <rFont val="UD デジタル 教科書体 N-R"/>
        <family val="1"/>
        <charset val="1"/>
      </rPr>
      <t xml:space="preserve">D29</t>
    </r>
    <r>
      <rPr>
        <sz val="12"/>
        <rFont val="UD デジタル 教科書体 N-R"/>
        <family val="1"/>
        <charset val="128"/>
      </rPr>
      <t xml:space="preserve">=IF(</t>
    </r>
    <r>
      <rPr>
        <sz val="12"/>
        <color rgb="FF0000FF"/>
        <rFont val="UD デジタル 教科書体 N-R"/>
        <family val="1"/>
        <charset val="128"/>
      </rPr>
      <t xml:space="preserve">D15</t>
    </r>
    <r>
      <rPr>
        <sz val="12"/>
        <rFont val="UD デジタル 教科書体 N-R"/>
        <family val="1"/>
        <charset val="128"/>
      </rPr>
      <t xml:space="preserve">-</t>
    </r>
    <r>
      <rPr>
        <sz val="12"/>
        <color rgb="FFFF0000"/>
        <rFont val="UD デジタル 教科書体 N-R"/>
        <family val="1"/>
        <charset val="128"/>
      </rPr>
      <t xml:space="preserve">D27</t>
    </r>
    <r>
      <rPr>
        <sz val="12"/>
        <rFont val="UD デジタル 教科書体 N-R"/>
        <family val="1"/>
        <charset val="128"/>
      </rPr>
      <t xml:space="preserve">&lt;=0,0,</t>
    </r>
    <r>
      <rPr>
        <sz val="12"/>
        <color rgb="FF0000FF"/>
        <rFont val="UD デジタル 教科書体 N-R"/>
        <family val="1"/>
        <charset val="128"/>
      </rPr>
      <t xml:space="preserve">D15</t>
    </r>
    <r>
      <rPr>
        <sz val="12"/>
        <rFont val="UD デジタル 教科書体 N-R"/>
        <family val="1"/>
        <charset val="128"/>
      </rPr>
      <t xml:space="preserve">-</t>
    </r>
    <r>
      <rPr>
        <sz val="12"/>
        <color rgb="FFFF0000"/>
        <rFont val="UD デジタル 教科書体 N-R"/>
        <family val="1"/>
        <charset val="128"/>
      </rPr>
      <t xml:space="preserve">D27</t>
    </r>
    <r>
      <rPr>
        <sz val="12"/>
        <rFont val="UD デジタル 教科書体 N-R"/>
        <family val="1"/>
        <charset val="128"/>
      </rPr>
      <t xml:space="preserve">)</t>
    </r>
  </si>
  <si>
    <r>
      <rPr>
        <sz val="12"/>
        <rFont val="UD デジタル 教科書体 N-R"/>
        <family val="1"/>
        <charset val="128"/>
      </rPr>
      <t xml:space="preserve">IF(</t>
    </r>
    <r>
      <rPr>
        <sz val="12"/>
        <color rgb="FF0000FF"/>
        <rFont val="UD デジタル 教科書体 N-R"/>
        <family val="1"/>
        <charset val="128"/>
      </rPr>
      <t xml:space="preserve">D15</t>
    </r>
    <r>
      <rPr>
        <sz val="12"/>
        <rFont val="UD デジタル 教科書体 N-R"/>
        <family val="1"/>
        <charset val="128"/>
      </rPr>
      <t xml:space="preserve">-</t>
    </r>
    <r>
      <rPr>
        <sz val="12"/>
        <color rgb="FFFF0000"/>
        <rFont val="UD デジタル 教科書体 N-R"/>
        <family val="1"/>
        <charset val="128"/>
      </rPr>
      <t xml:space="preserve">D27</t>
    </r>
    <r>
      <rPr>
        <sz val="12"/>
        <rFont val="UD デジタル 教科書体 N-R"/>
        <family val="1"/>
        <charset val="128"/>
      </rPr>
      <t xml:space="preserve">&lt;=0,0,</t>
    </r>
    <r>
      <rPr>
        <sz val="12"/>
        <color rgb="FF0000FF"/>
        <rFont val="UD デジタル 教科書体 N-R"/>
        <family val="1"/>
        <charset val="128"/>
      </rPr>
      <t xml:space="preserve">D15</t>
    </r>
    <r>
      <rPr>
        <sz val="12"/>
        <rFont val="UD デジタル 教科書体 N-R"/>
        <family val="1"/>
        <charset val="128"/>
      </rPr>
      <t xml:space="preserve">-</t>
    </r>
    <r>
      <rPr>
        <sz val="12"/>
        <color rgb="FFFF0000"/>
        <rFont val="UD デジタル 教科書体 N-R"/>
        <family val="1"/>
        <charset val="128"/>
      </rPr>
      <t xml:space="preserve">D27</t>
    </r>
    <r>
      <rPr>
        <sz val="12"/>
        <rFont val="UD デジタル 教科書体 N-R"/>
        <family val="1"/>
        <charset val="128"/>
      </rPr>
      <t xml:space="preserve">)</t>
    </r>
  </si>
  <si>
    <r>
      <rPr>
        <sz val="12"/>
        <rFont val="UD デジタル 教科書体 N-R"/>
        <family val="1"/>
        <charset val="1"/>
      </rPr>
      <t xml:space="preserve">D15</t>
    </r>
    <r>
      <rPr>
        <sz val="12"/>
        <rFont val="UD デジタル 教科書体 N-R"/>
        <family val="1"/>
        <charset val="128"/>
      </rPr>
      <t xml:space="preserve">（年金集計妻）</t>
    </r>
    <r>
      <rPr>
        <sz val="12"/>
        <rFont val="UD デジタル 教科書体 N-R"/>
        <family val="1"/>
        <charset val="1"/>
      </rPr>
      <t xml:space="preserve">からD27（</t>
    </r>
    <r>
      <rPr>
        <sz val="12"/>
        <rFont val="UD デジタル 教科書体 N-R"/>
        <family val="1"/>
        <charset val="128"/>
      </rPr>
      <t xml:space="preserve">控除額計妻）</t>
    </r>
    <r>
      <rPr>
        <sz val="12"/>
        <rFont val="UD デジタル 教科書体 N-R"/>
        <family val="1"/>
        <charset val="1"/>
      </rPr>
      <t xml:space="preserve">を引いた値が0以下の場合0とする</t>
    </r>
  </si>
  <si>
    <r>
      <rPr>
        <sz val="12"/>
        <rFont val="UD デジタル 教科書体 N-R"/>
        <family val="1"/>
        <charset val="128"/>
      </rPr>
      <t xml:space="preserve">D15（年金集計妻）からD27（控除額計妻）</t>
    </r>
    <r>
      <rPr>
        <sz val="12"/>
        <rFont val="UD デジタル 教科書体 N-R"/>
        <family val="1"/>
        <charset val="1"/>
      </rPr>
      <t xml:space="preserve">を引いた値が0より大きい場合は、D15－D27の値とする</t>
    </r>
  </si>
  <si>
    <t xml:space="preserve">D30～AS30</t>
  </si>
  <si>
    <r>
      <rPr>
        <sz val="12"/>
        <rFont val="UD デジタル 教科書体 N-R"/>
        <family val="1"/>
        <charset val="1"/>
      </rPr>
      <t xml:space="preserve">D30</t>
    </r>
    <r>
      <rPr>
        <sz val="12"/>
        <rFont val="UD デジタル 教科書体 N-R"/>
        <family val="1"/>
        <charset val="128"/>
      </rPr>
      <t xml:space="preserve">=IF(D1&gt;=$F$81+1,1,1+$I$81)</t>
    </r>
  </si>
  <si>
    <t xml:space="preserve">IF(D1&gt;=$F$81+1,1,1+$I$81)</t>
  </si>
  <si>
    <t xml:space="preserve">復興特別所得税率無し</t>
  </si>
  <si>
    <t xml:space="preserve">令和19年12月31日までしか課税しないようにしている</t>
  </si>
  <si>
    <t xml:space="preserve">D1（列暦年）がF81（復興特別所得税終了日）＋1より後の場合、I81（復興特別所得税率）の値とする</t>
  </si>
  <si>
    <t xml:space="preserve">D31～AS31</t>
  </si>
  <si>
    <r>
      <rPr>
        <sz val="12"/>
        <rFont val="UD デジタル 教科書体 N-R"/>
        <family val="1"/>
        <charset val="1"/>
      </rPr>
      <t xml:space="preserve">D31</t>
    </r>
    <r>
      <rPr>
        <sz val="12"/>
        <rFont val="UD デジタル 教科書体 N-R"/>
        <family val="1"/>
        <charset val="128"/>
      </rPr>
      <t xml:space="preserve">=ROUNDUP(IF(</t>
    </r>
    <r>
      <rPr>
        <sz val="12"/>
        <color rgb="FF0000FF"/>
        <rFont val="UD デジタル 教科書体 N-R"/>
        <family val="1"/>
        <charset val="128"/>
      </rPr>
      <t xml:space="preserve">D28</t>
    </r>
    <r>
      <rPr>
        <sz val="12"/>
        <rFont val="UD デジタル 教科書体 N-R"/>
        <family val="1"/>
        <charset val="128"/>
      </rPr>
      <t xml:space="preserve">&lt;</t>
    </r>
    <r>
      <rPr>
        <sz val="12"/>
        <color rgb="FFFF0000"/>
        <rFont val="UD デジタル 教科書体 N-R"/>
        <family val="1"/>
        <charset val="128"/>
      </rPr>
      <t xml:space="preserve">$F$75</t>
    </r>
    <r>
      <rPr>
        <sz val="12"/>
        <rFont val="UD デジタル 教科書体 N-R"/>
        <family val="1"/>
        <charset val="128"/>
      </rPr>
      <t xml:space="preserve">,</t>
    </r>
    <r>
      <rPr>
        <sz val="12"/>
        <color rgb="FF0000FF"/>
        <rFont val="UD デジタル 教科書体 N-R"/>
        <family val="1"/>
        <charset val="128"/>
      </rPr>
      <t xml:space="preserve">D28</t>
    </r>
    <r>
      <rPr>
        <sz val="12"/>
        <rFont val="UD デジタル 教科書体 N-R"/>
        <family val="1"/>
        <charset val="128"/>
      </rPr>
      <t xml:space="preserve">*</t>
    </r>
    <r>
      <rPr>
        <sz val="12"/>
        <color rgb="FF008000"/>
        <rFont val="UD デジタル 教科書体 N-R"/>
        <family val="1"/>
        <charset val="128"/>
      </rPr>
      <t xml:space="preserve">$I$75</t>
    </r>
    <r>
      <rPr>
        <sz val="12"/>
        <rFont val="UD デジタル 教科書体 N-R"/>
        <family val="1"/>
        <charset val="128"/>
      </rPr>
      <t xml:space="preserve">,IF(</t>
    </r>
    <r>
      <rPr>
        <sz val="12"/>
        <color rgb="FF0000FF"/>
        <rFont val="UD デジタル 教科書体 N-R"/>
        <family val="1"/>
        <charset val="128"/>
      </rPr>
      <t xml:space="preserve">D28</t>
    </r>
    <r>
      <rPr>
        <sz val="12"/>
        <rFont val="UD デジタル 教科書体 N-R"/>
        <family val="1"/>
        <charset val="128"/>
      </rPr>
      <t xml:space="preserve">&lt;</t>
    </r>
    <r>
      <rPr>
        <sz val="12"/>
        <color rgb="FF800000"/>
        <rFont val="UD デジタル 教科書体 N-R"/>
        <family val="1"/>
        <charset val="128"/>
      </rPr>
      <t xml:space="preserve">$F$76</t>
    </r>
    <r>
      <rPr>
        <sz val="12"/>
        <rFont val="UD デジタル 教科書体 N-R"/>
        <family val="1"/>
        <charset val="128"/>
      </rPr>
      <t xml:space="preserve">,</t>
    </r>
    <r>
      <rPr>
        <sz val="12"/>
        <color rgb="FF0000FF"/>
        <rFont val="UD デジタル 教科書体 N-R"/>
        <family val="1"/>
        <charset val="128"/>
      </rPr>
      <t xml:space="preserve">D28</t>
    </r>
    <r>
      <rPr>
        <sz val="12"/>
        <rFont val="UD デジタル 教科書体 N-R"/>
        <family val="1"/>
        <charset val="128"/>
      </rPr>
      <t xml:space="preserve">*</t>
    </r>
    <r>
      <rPr>
        <sz val="12"/>
        <color rgb="FF808000"/>
        <rFont val="UD デジタル 教科書体 N-R"/>
        <family val="1"/>
        <charset val="128"/>
      </rPr>
      <t xml:space="preserve">$I$76</t>
    </r>
    <r>
      <rPr>
        <sz val="12"/>
        <rFont val="UD デジタル 教科書体 N-R"/>
        <family val="1"/>
        <charset val="128"/>
      </rPr>
      <t xml:space="preserve">-</t>
    </r>
    <r>
      <rPr>
        <sz val="12"/>
        <color rgb="FF0000FF"/>
        <rFont val="UD デジタル 教科書体 N-R"/>
        <family val="1"/>
        <charset val="128"/>
      </rPr>
      <t xml:space="preserve">$K$76</t>
    </r>
    <r>
      <rPr>
        <sz val="12"/>
        <rFont val="UD デジタル 教科書体 N-R"/>
        <family val="1"/>
        <charset val="128"/>
      </rPr>
      <t xml:space="preserve">,IF(</t>
    </r>
    <r>
      <rPr>
        <sz val="12"/>
        <color rgb="FF0000FF"/>
        <rFont val="UD デジタル 教科書体 N-R"/>
        <family val="1"/>
        <charset val="128"/>
      </rPr>
      <t xml:space="preserve">D28</t>
    </r>
    <r>
      <rPr>
        <sz val="12"/>
        <rFont val="UD デジタル 教科書体 N-R"/>
        <family val="1"/>
        <charset val="128"/>
      </rPr>
      <t xml:space="preserve">&lt;</t>
    </r>
    <r>
      <rPr>
        <sz val="12"/>
        <color rgb="FFFF00FF"/>
        <rFont val="UD デジタル 教科書体 N-R"/>
        <family val="1"/>
        <charset val="128"/>
      </rPr>
      <t xml:space="preserve">$F$77</t>
    </r>
    <r>
      <rPr>
        <sz val="12"/>
        <rFont val="UD デジタル 教科書体 N-R"/>
        <family val="1"/>
        <charset val="128"/>
      </rPr>
      <t xml:space="preserve">,</t>
    </r>
    <r>
      <rPr>
        <sz val="12"/>
        <color rgb="FF0000FF"/>
        <rFont val="UD デジタル 教科書体 N-R"/>
        <family val="1"/>
        <charset val="128"/>
      </rPr>
      <t xml:space="preserve">D28</t>
    </r>
    <r>
      <rPr>
        <sz val="12"/>
        <rFont val="UD デジタル 教科書体 N-R"/>
        <family val="1"/>
        <charset val="128"/>
      </rPr>
      <t xml:space="preserve">*</t>
    </r>
    <r>
      <rPr>
        <sz val="12"/>
        <color rgb="FF000080"/>
        <rFont val="UD デジタル 教科書体 N-R"/>
        <family val="1"/>
        <charset val="128"/>
      </rPr>
      <t xml:space="preserve">$I$77</t>
    </r>
    <r>
      <rPr>
        <sz val="12"/>
        <rFont val="UD デジタル 教科書体 N-R"/>
        <family val="1"/>
        <charset val="128"/>
      </rPr>
      <t xml:space="preserve">-</t>
    </r>
    <r>
      <rPr>
        <sz val="12"/>
        <color rgb="FF800000"/>
        <rFont val="UD デジタル 教科書体 N-R"/>
        <family val="1"/>
        <charset val="128"/>
      </rPr>
      <t xml:space="preserve">$K$77</t>
    </r>
    <r>
      <rPr>
        <sz val="12"/>
        <rFont val="UD デジタル 教科書体 N-R"/>
        <family val="1"/>
        <charset val="128"/>
      </rPr>
      <t xml:space="preserve">,IF(</t>
    </r>
    <r>
      <rPr>
        <sz val="12"/>
        <color rgb="FF0000FF"/>
        <rFont val="UD デジタル 教科書体 N-R"/>
        <family val="1"/>
        <charset val="128"/>
      </rPr>
      <t xml:space="preserve">D28</t>
    </r>
    <r>
      <rPr>
        <sz val="12"/>
        <rFont val="UD デジタル 教科書体 N-R"/>
        <family val="1"/>
        <charset val="128"/>
      </rPr>
      <t xml:space="preserve">&lt;</t>
    </r>
    <r>
      <rPr>
        <sz val="12"/>
        <color rgb="FF808000"/>
        <rFont val="UD デジタル 教科書体 N-R"/>
        <family val="1"/>
        <charset val="128"/>
      </rPr>
      <t xml:space="preserve">$F$78</t>
    </r>
    <r>
      <rPr>
        <sz val="12"/>
        <rFont val="UD デジタル 教科書体 N-R"/>
        <family val="1"/>
        <charset val="128"/>
      </rPr>
      <t xml:space="preserve">,</t>
    </r>
    <r>
      <rPr>
        <sz val="12"/>
        <color rgb="FF0000FF"/>
        <rFont val="UD デジタル 教科書体 N-R"/>
        <family val="1"/>
        <charset val="128"/>
      </rPr>
      <t xml:space="preserve">D28</t>
    </r>
    <r>
      <rPr>
        <sz val="12"/>
        <rFont val="UD デジタル 教科書体 N-R"/>
        <family val="1"/>
        <charset val="128"/>
      </rPr>
      <t xml:space="preserve">*</t>
    </r>
    <r>
      <rPr>
        <sz val="12"/>
        <color rgb="FFFF0000"/>
        <rFont val="UD デジタル 教科書体 N-R"/>
        <family val="1"/>
        <charset val="128"/>
      </rPr>
      <t xml:space="preserve">$I$78</t>
    </r>
    <r>
      <rPr>
        <sz val="12"/>
        <rFont val="UD デジタル 教科書体 N-R"/>
        <family val="1"/>
        <charset val="128"/>
      </rPr>
      <t xml:space="preserve">-</t>
    </r>
    <r>
      <rPr>
        <sz val="12"/>
        <color rgb="FFFF00FF"/>
        <rFont val="UD デジタル 教科書体 N-R"/>
        <family val="1"/>
        <charset val="128"/>
      </rPr>
      <t xml:space="preserve">$K$78</t>
    </r>
    <r>
      <rPr>
        <sz val="12"/>
        <rFont val="UD デジタル 教科書体 N-R"/>
        <family val="1"/>
        <charset val="128"/>
      </rPr>
      <t xml:space="preserve">,IF(</t>
    </r>
    <r>
      <rPr>
        <sz val="12"/>
        <color rgb="FF0000FF"/>
        <rFont val="UD デジタル 教科書体 N-R"/>
        <family val="1"/>
        <charset val="128"/>
      </rPr>
      <t xml:space="preserve">D28</t>
    </r>
    <r>
      <rPr>
        <sz val="12"/>
        <rFont val="UD デジタル 教科書体 N-R"/>
        <family val="1"/>
        <charset val="128"/>
      </rPr>
      <t xml:space="preserve">&lt;</t>
    </r>
    <r>
      <rPr>
        <sz val="12"/>
        <color rgb="FF000080"/>
        <rFont val="UD デジタル 教科書体 N-R"/>
        <family val="1"/>
        <charset val="128"/>
      </rPr>
      <t xml:space="preserve">$F$79</t>
    </r>
    <r>
      <rPr>
        <sz val="12"/>
        <rFont val="UD デジタル 教科書体 N-R"/>
        <family val="1"/>
        <charset val="128"/>
      </rPr>
      <t xml:space="preserve">,</t>
    </r>
    <r>
      <rPr>
        <sz val="12"/>
        <color rgb="FF0000FF"/>
        <rFont val="UD デジタル 教科書体 N-R"/>
        <family val="1"/>
        <charset val="128"/>
      </rPr>
      <t xml:space="preserve">D28</t>
    </r>
    <r>
      <rPr>
        <sz val="12"/>
        <rFont val="UD デジタル 教科書体 N-R"/>
        <family val="1"/>
        <charset val="128"/>
      </rPr>
      <t xml:space="preserve">*</t>
    </r>
    <r>
      <rPr>
        <sz val="12"/>
        <color rgb="FF800080"/>
        <rFont val="UD デジタル 教科書体 N-R"/>
        <family val="1"/>
        <charset val="128"/>
      </rPr>
      <t xml:space="preserve">$I$79</t>
    </r>
    <r>
      <rPr>
        <sz val="12"/>
        <rFont val="UD デジタル 教科書体 N-R"/>
        <family val="1"/>
        <charset val="128"/>
      </rPr>
      <t xml:space="preserve">-</t>
    </r>
    <r>
      <rPr>
        <sz val="12"/>
        <color rgb="FF808000"/>
        <rFont val="UD デジタル 教科書体 N-R"/>
        <family val="1"/>
        <charset val="128"/>
      </rPr>
      <t xml:space="preserve">$K$79</t>
    </r>
    <r>
      <rPr>
        <sz val="12"/>
        <rFont val="UD デジタル 教科書体 N-R"/>
        <family val="1"/>
        <charset val="128"/>
      </rPr>
      <t xml:space="preserve">,</t>
    </r>
    <r>
      <rPr>
        <sz val="12"/>
        <color rgb="FF0000FF"/>
        <rFont val="UD デジタル 教科書体 N-R"/>
        <family val="1"/>
        <charset val="128"/>
      </rPr>
      <t xml:space="preserve">D28</t>
    </r>
    <r>
      <rPr>
        <sz val="12"/>
        <rFont val="UD デジタル 教科書体 N-R"/>
        <family val="1"/>
        <charset val="128"/>
      </rPr>
      <t xml:space="preserve">*</t>
    </r>
    <r>
      <rPr>
        <sz val="12"/>
        <color rgb="FFFF0000"/>
        <rFont val="UD デジタル 教科書体 N-R"/>
        <family val="1"/>
        <charset val="128"/>
      </rPr>
      <t xml:space="preserve">$I$80</t>
    </r>
    <r>
      <rPr>
        <sz val="12"/>
        <rFont val="UD デジタル 教科書体 N-R"/>
        <family val="1"/>
        <charset val="128"/>
      </rPr>
      <t xml:space="preserve">-</t>
    </r>
    <r>
      <rPr>
        <sz val="12"/>
        <color rgb="FFFF00FF"/>
        <rFont val="UD デジタル 教科書体 N-R"/>
        <family val="1"/>
        <charset val="128"/>
      </rPr>
      <t xml:space="preserve">$K$80</t>
    </r>
    <r>
      <rPr>
        <sz val="12"/>
        <rFont val="UD デジタル 教科書体 N-R"/>
        <family val="1"/>
        <charset val="128"/>
      </rPr>
      <t xml:space="preserve">)))))*</t>
    </r>
    <r>
      <rPr>
        <sz val="12"/>
        <color rgb="FF008000"/>
        <rFont val="UD デジタル 教科書体 N-R"/>
        <family val="1"/>
        <charset val="128"/>
      </rPr>
      <t xml:space="preserve">D30</t>
    </r>
    <r>
      <rPr>
        <sz val="12"/>
        <rFont val="UD デジタル 教科書体 N-R"/>
        <family val="1"/>
        <charset val="128"/>
      </rPr>
      <t xml:space="preserve">,-3)</t>
    </r>
  </si>
  <si>
    <t xml:space="preserve">ROUNDUP(IF①,IF②,IF③,IF④,IF⑤,IF⑥)*D30,-3)</t>
  </si>
  <si>
    <r>
      <rPr>
        <sz val="12"/>
        <rFont val="UD デジタル 教科書体 N-R"/>
        <family val="1"/>
        <charset val="1"/>
      </rPr>
      <t xml:space="preserve">IFで求められた値にD30（</t>
    </r>
    <r>
      <rPr>
        <sz val="12"/>
        <rFont val="UD デジタル 教科書体 N-R"/>
        <family val="1"/>
        <charset val="128"/>
      </rPr>
      <t xml:space="preserve">復興特別所得税率）</t>
    </r>
    <r>
      <rPr>
        <sz val="12"/>
        <rFont val="UD デジタル 教科書体 N-R"/>
        <family val="1"/>
        <charset val="1"/>
      </rPr>
      <t xml:space="preserve">を掛けた値を百の位で切り上げた値</t>
    </r>
  </si>
  <si>
    <r>
      <rPr>
        <sz val="12"/>
        <rFont val="UD デジタル 教科書体 N-R"/>
        <family val="1"/>
        <charset val="1"/>
      </rPr>
      <t xml:space="preserve">IF①=IF</t>
    </r>
    <r>
      <rPr>
        <sz val="12"/>
        <rFont val="UD デジタル 教科書体 N-R"/>
        <family val="1"/>
        <charset val="128"/>
      </rPr>
      <t xml:space="preserve">(</t>
    </r>
    <r>
      <rPr>
        <sz val="12"/>
        <color rgb="FF0000FF"/>
        <rFont val="UD デジタル 教科書体 N-R"/>
        <family val="1"/>
        <charset val="128"/>
      </rPr>
      <t xml:space="preserve">D28</t>
    </r>
    <r>
      <rPr>
        <sz val="12"/>
        <rFont val="UD デジタル 教科書体 N-R"/>
        <family val="1"/>
        <charset val="128"/>
      </rPr>
      <t xml:space="preserve">&lt;</t>
    </r>
    <r>
      <rPr>
        <sz val="12"/>
        <color rgb="FFFF0000"/>
        <rFont val="UD デジタル 教科書体 N-R"/>
        <family val="1"/>
        <charset val="128"/>
      </rPr>
      <t xml:space="preserve">$F$75</t>
    </r>
    <r>
      <rPr>
        <sz val="12"/>
        <rFont val="UD デジタル 教科書体 N-R"/>
        <family val="1"/>
        <charset val="128"/>
      </rPr>
      <t xml:space="preserve">,</t>
    </r>
    <r>
      <rPr>
        <sz val="12"/>
        <color rgb="FF0000FF"/>
        <rFont val="UD デジタル 教科書体 N-R"/>
        <family val="1"/>
        <charset val="128"/>
      </rPr>
      <t xml:space="preserve">D28</t>
    </r>
    <r>
      <rPr>
        <sz val="12"/>
        <rFont val="UD デジタル 教科書体 N-R"/>
        <family val="1"/>
        <charset val="128"/>
      </rPr>
      <t xml:space="preserve">*</t>
    </r>
    <r>
      <rPr>
        <sz val="12"/>
        <color rgb="FF008000"/>
        <rFont val="UD デジタル 教科書体 N-R"/>
        <family val="1"/>
        <charset val="128"/>
      </rPr>
      <t xml:space="preserve">$I$75</t>
    </r>
    <r>
      <rPr>
        <sz val="12"/>
        <rFont val="UD デジタル 教科書体 N-R"/>
        <family val="1"/>
        <charset val="128"/>
      </rPr>
      <t xml:space="preserve">,IF②）</t>
    </r>
  </si>
  <si>
    <r>
      <rPr>
        <sz val="12"/>
        <rFont val="UD デジタル 教科書体 N-R"/>
        <family val="1"/>
        <charset val="1"/>
      </rPr>
      <t xml:space="preserve">D28（</t>
    </r>
    <r>
      <rPr>
        <sz val="12"/>
        <rFont val="UD デジタル 教科書体 N-R"/>
        <family val="1"/>
        <charset val="128"/>
      </rPr>
      <t xml:space="preserve">課税対象所得額夫）</t>
    </r>
    <r>
      <rPr>
        <sz val="12"/>
        <rFont val="UD デジタル 教科書体 N-R"/>
        <family val="1"/>
        <charset val="1"/>
      </rPr>
      <t xml:space="preserve">がF75（</t>
    </r>
    <r>
      <rPr>
        <sz val="12"/>
        <rFont val="UD デジタル 教科書体 N-R"/>
        <family val="1"/>
        <charset val="128"/>
      </rPr>
      <t xml:space="preserve">課税対象所得金額195万円以下）</t>
    </r>
    <r>
      <rPr>
        <sz val="12"/>
        <rFont val="UD デジタル 教科書体 N-R"/>
        <family val="1"/>
        <charset val="1"/>
      </rPr>
      <t xml:space="preserve">より小さい場合、D28にI75（所得税率5%）を掛けた値とする</t>
    </r>
  </si>
  <si>
    <t xml:space="preserve">課税対象所得額を低い方から判定し所得税額を求めている</t>
  </si>
  <si>
    <r>
      <rPr>
        <sz val="12"/>
        <rFont val="UD デジタル 教科書体 N-R"/>
        <family val="1"/>
        <charset val="128"/>
      </rPr>
      <t xml:space="preserve">IF②=IF(</t>
    </r>
    <r>
      <rPr>
        <sz val="12"/>
        <color rgb="FF0000FF"/>
        <rFont val="UD デジタル 教科書体 N-R"/>
        <family val="1"/>
        <charset val="128"/>
      </rPr>
      <t xml:space="preserve">D28</t>
    </r>
    <r>
      <rPr>
        <sz val="12"/>
        <rFont val="UD デジタル 教科書体 N-R"/>
        <family val="1"/>
        <charset val="128"/>
      </rPr>
      <t xml:space="preserve">&lt;</t>
    </r>
    <r>
      <rPr>
        <sz val="12"/>
        <color rgb="FF800000"/>
        <rFont val="UD デジタル 教科書体 N-R"/>
        <family val="1"/>
        <charset val="128"/>
      </rPr>
      <t xml:space="preserve">$F$76</t>
    </r>
    <r>
      <rPr>
        <sz val="12"/>
        <rFont val="UD デジタル 教科書体 N-R"/>
        <family val="1"/>
        <charset val="128"/>
      </rPr>
      <t xml:space="preserve">,</t>
    </r>
    <r>
      <rPr>
        <sz val="12"/>
        <color rgb="FF0000FF"/>
        <rFont val="UD デジタル 教科書体 N-R"/>
        <family val="1"/>
        <charset val="128"/>
      </rPr>
      <t xml:space="preserve">D28</t>
    </r>
    <r>
      <rPr>
        <sz val="12"/>
        <rFont val="UD デジタル 教科書体 N-R"/>
        <family val="1"/>
        <charset val="128"/>
      </rPr>
      <t xml:space="preserve">*</t>
    </r>
    <r>
      <rPr>
        <sz val="12"/>
        <color rgb="FF808000"/>
        <rFont val="UD デジタル 教科書体 N-R"/>
        <family val="1"/>
        <charset val="128"/>
      </rPr>
      <t xml:space="preserve">$I$76</t>
    </r>
    <r>
      <rPr>
        <sz val="12"/>
        <rFont val="UD デジタル 教科書体 N-R"/>
        <family val="1"/>
        <charset val="128"/>
      </rPr>
      <t xml:space="preserve">-</t>
    </r>
    <r>
      <rPr>
        <sz val="12"/>
        <color rgb="FF0000FF"/>
        <rFont val="UD デジタル 教科書体 N-R"/>
        <family val="1"/>
        <charset val="128"/>
      </rPr>
      <t xml:space="preserve">$K$76</t>
    </r>
    <r>
      <rPr>
        <sz val="12"/>
        <rFont val="UD デジタル 教科書体 N-R"/>
        <family val="1"/>
        <charset val="128"/>
      </rPr>
      <t xml:space="preserve">,IF③)</t>
    </r>
  </si>
  <si>
    <r>
      <rPr>
        <sz val="12"/>
        <rFont val="UD デジタル 教科書体 N-R"/>
        <family val="1"/>
        <charset val="1"/>
      </rPr>
      <t xml:space="preserve">D28（</t>
    </r>
    <r>
      <rPr>
        <sz val="12"/>
        <rFont val="UD デジタル 教科書体 N-R"/>
        <family val="1"/>
        <charset val="128"/>
      </rPr>
      <t xml:space="preserve">課税対象所得額夫）</t>
    </r>
    <r>
      <rPr>
        <sz val="12"/>
        <rFont val="UD デジタル 教科書体 N-R"/>
        <family val="1"/>
        <charset val="1"/>
      </rPr>
      <t xml:space="preserve">がF76（</t>
    </r>
    <r>
      <rPr>
        <sz val="12"/>
        <rFont val="UD デジタル 教科書体 N-R"/>
        <family val="1"/>
        <charset val="128"/>
      </rPr>
      <t xml:space="preserve">課税対象所得金額330万円以下）</t>
    </r>
    <r>
      <rPr>
        <sz val="12"/>
        <rFont val="UD デジタル 教科書体 N-R"/>
        <family val="1"/>
        <charset val="1"/>
      </rPr>
      <t xml:space="preserve">より小さい場合、D28にI76（所得税率10%）を掛けた値からK76（\</t>
    </r>
    <r>
      <rPr>
        <sz val="12"/>
        <rFont val="UD デジタル 教科書体 N-R"/>
        <family val="1"/>
        <charset val="128"/>
      </rPr>
      <t xml:space="preserve">97,500円）</t>
    </r>
    <r>
      <rPr>
        <sz val="12"/>
        <rFont val="UD デジタル 教科書体 N-R"/>
        <family val="1"/>
        <charset val="1"/>
      </rPr>
      <t xml:space="preserve">を引いた値とする</t>
    </r>
  </si>
  <si>
    <r>
      <rPr>
        <sz val="12"/>
        <rFont val="UD デジタル 教科書体 N-R"/>
        <family val="1"/>
        <charset val="128"/>
      </rPr>
      <t xml:space="preserve">IF③=IF(</t>
    </r>
    <r>
      <rPr>
        <sz val="12"/>
        <color rgb="FF0000FF"/>
        <rFont val="UD デジタル 教科書体 N-R"/>
        <family val="1"/>
        <charset val="128"/>
      </rPr>
      <t xml:space="preserve">D28</t>
    </r>
    <r>
      <rPr>
        <sz val="12"/>
        <rFont val="UD デジタル 教科書体 N-R"/>
        <family val="1"/>
        <charset val="128"/>
      </rPr>
      <t xml:space="preserve">&lt;</t>
    </r>
    <r>
      <rPr>
        <sz val="12"/>
        <color rgb="FFFF00FF"/>
        <rFont val="UD デジタル 教科書体 N-R"/>
        <family val="1"/>
        <charset val="128"/>
      </rPr>
      <t xml:space="preserve">$F$77</t>
    </r>
    <r>
      <rPr>
        <sz val="12"/>
        <rFont val="UD デジタル 教科書体 N-R"/>
        <family val="1"/>
        <charset val="128"/>
      </rPr>
      <t xml:space="preserve">,</t>
    </r>
    <r>
      <rPr>
        <sz val="12"/>
        <color rgb="FF0000FF"/>
        <rFont val="UD デジタル 教科書体 N-R"/>
        <family val="1"/>
        <charset val="128"/>
      </rPr>
      <t xml:space="preserve">D28</t>
    </r>
    <r>
      <rPr>
        <sz val="12"/>
        <rFont val="UD デジタル 教科書体 N-R"/>
        <family val="1"/>
        <charset val="128"/>
      </rPr>
      <t xml:space="preserve">*</t>
    </r>
    <r>
      <rPr>
        <sz val="12"/>
        <color rgb="FF000080"/>
        <rFont val="UD デジタル 教科書体 N-R"/>
        <family val="1"/>
        <charset val="128"/>
      </rPr>
      <t xml:space="preserve">$I$77</t>
    </r>
    <r>
      <rPr>
        <sz val="12"/>
        <rFont val="UD デジタル 教科書体 N-R"/>
        <family val="1"/>
        <charset val="128"/>
      </rPr>
      <t xml:space="preserve">-</t>
    </r>
    <r>
      <rPr>
        <sz val="12"/>
        <color rgb="FF800000"/>
        <rFont val="UD デジタル 教科書体 N-R"/>
        <family val="1"/>
        <charset val="128"/>
      </rPr>
      <t xml:space="preserve">$K$77</t>
    </r>
    <r>
      <rPr>
        <sz val="12"/>
        <rFont val="UD デジタル 教科書体 N-R"/>
        <family val="1"/>
        <charset val="128"/>
      </rPr>
      <t xml:space="preserve">,IF④)</t>
    </r>
  </si>
  <si>
    <r>
      <rPr>
        <sz val="12"/>
        <rFont val="UD デジタル 教科書体 N-R"/>
        <family val="1"/>
        <charset val="1"/>
      </rPr>
      <t xml:space="preserve">D28（</t>
    </r>
    <r>
      <rPr>
        <sz val="12"/>
        <rFont val="UD デジタル 教科書体 N-R"/>
        <family val="1"/>
        <charset val="128"/>
      </rPr>
      <t xml:space="preserve">課税対象所得額夫）</t>
    </r>
    <r>
      <rPr>
        <sz val="12"/>
        <rFont val="UD デジタル 教科書体 N-R"/>
        <family val="1"/>
        <charset val="1"/>
      </rPr>
      <t xml:space="preserve">がF77（</t>
    </r>
    <r>
      <rPr>
        <sz val="12"/>
        <rFont val="UD デジタル 教科書体 N-R"/>
        <family val="1"/>
        <charset val="128"/>
      </rPr>
      <t xml:space="preserve">課税対象所得金額695万円以下）</t>
    </r>
    <r>
      <rPr>
        <sz val="12"/>
        <rFont val="UD デジタル 教科書体 N-R"/>
        <family val="1"/>
        <charset val="1"/>
      </rPr>
      <t xml:space="preserve">より小さい場合、D28にI77（所得税率20%）を掛けた値からK77（\</t>
    </r>
    <r>
      <rPr>
        <sz val="12"/>
        <rFont val="UD デジタル 教科書体 N-R"/>
        <family val="1"/>
        <charset val="128"/>
      </rPr>
      <t xml:space="preserve">427,500円）</t>
    </r>
    <r>
      <rPr>
        <sz val="12"/>
        <rFont val="UD デジタル 教科書体 N-R"/>
        <family val="1"/>
        <charset val="1"/>
      </rPr>
      <t xml:space="preserve">を引いた値とする</t>
    </r>
  </si>
  <si>
    <r>
      <rPr>
        <sz val="12"/>
        <rFont val="UD デジタル 教科書体 N-R"/>
        <family val="1"/>
        <charset val="128"/>
      </rPr>
      <t xml:space="preserve">IF⑤=IF(</t>
    </r>
    <r>
      <rPr>
        <sz val="12"/>
        <color rgb="FF0000FF"/>
        <rFont val="UD デジタル 教科書体 N-R"/>
        <family val="1"/>
        <charset val="128"/>
      </rPr>
      <t xml:space="preserve">D28</t>
    </r>
    <r>
      <rPr>
        <sz val="12"/>
        <rFont val="UD デジタル 教科書体 N-R"/>
        <family val="1"/>
        <charset val="128"/>
      </rPr>
      <t xml:space="preserve">&lt;</t>
    </r>
    <r>
      <rPr>
        <sz val="12"/>
        <color rgb="FF808000"/>
        <rFont val="UD デジタル 教科書体 N-R"/>
        <family val="1"/>
        <charset val="128"/>
      </rPr>
      <t xml:space="preserve">$F$78</t>
    </r>
    <r>
      <rPr>
        <sz val="12"/>
        <rFont val="UD デジタル 教科書体 N-R"/>
        <family val="1"/>
        <charset val="128"/>
      </rPr>
      <t xml:space="preserve">,</t>
    </r>
    <r>
      <rPr>
        <sz val="12"/>
        <color rgb="FF0000FF"/>
        <rFont val="UD デジタル 教科書体 N-R"/>
        <family val="1"/>
        <charset val="128"/>
      </rPr>
      <t xml:space="preserve">D28</t>
    </r>
    <r>
      <rPr>
        <sz val="12"/>
        <rFont val="UD デジタル 教科書体 N-R"/>
        <family val="1"/>
        <charset val="128"/>
      </rPr>
      <t xml:space="preserve">*</t>
    </r>
    <r>
      <rPr>
        <sz val="12"/>
        <color rgb="FFFF0000"/>
        <rFont val="UD デジタル 教科書体 N-R"/>
        <family val="1"/>
        <charset val="128"/>
      </rPr>
      <t xml:space="preserve">$I$78</t>
    </r>
    <r>
      <rPr>
        <sz val="12"/>
        <rFont val="UD デジタル 教科書体 N-R"/>
        <family val="1"/>
        <charset val="128"/>
      </rPr>
      <t xml:space="preserve">-</t>
    </r>
    <r>
      <rPr>
        <sz val="12"/>
        <color rgb="FFFF00FF"/>
        <rFont val="UD デジタル 教科書体 N-R"/>
        <family val="1"/>
        <charset val="128"/>
      </rPr>
      <t xml:space="preserve">$K$78</t>
    </r>
    <r>
      <rPr>
        <sz val="12"/>
        <rFont val="UD デジタル 教科書体 N-R"/>
        <family val="1"/>
        <charset val="128"/>
      </rPr>
      <t xml:space="preserve">,IF⑥)</t>
    </r>
  </si>
  <si>
    <r>
      <rPr>
        <sz val="12"/>
        <rFont val="UD デジタル 教科書体 N-R"/>
        <family val="1"/>
        <charset val="1"/>
      </rPr>
      <t xml:space="preserve">D28（</t>
    </r>
    <r>
      <rPr>
        <sz val="12"/>
        <rFont val="UD デジタル 教科書体 N-R"/>
        <family val="1"/>
        <charset val="128"/>
      </rPr>
      <t xml:space="preserve">課税対象所得額夫）</t>
    </r>
    <r>
      <rPr>
        <sz val="12"/>
        <rFont val="UD デジタル 教科書体 N-R"/>
        <family val="1"/>
        <charset val="1"/>
      </rPr>
      <t xml:space="preserve">がF78（</t>
    </r>
    <r>
      <rPr>
        <sz val="12"/>
        <rFont val="UD デジタル 教科書体 N-R"/>
        <family val="1"/>
        <charset val="128"/>
      </rPr>
      <t xml:space="preserve">課税対象所得金額900万円以下）</t>
    </r>
    <r>
      <rPr>
        <sz val="12"/>
        <rFont val="UD デジタル 教科書体 N-R"/>
        <family val="1"/>
        <charset val="1"/>
      </rPr>
      <t xml:space="preserve">より小さい場合、D28にI78（所得税率23%）を掛けた値からK78（\</t>
    </r>
    <r>
      <rPr>
        <sz val="12"/>
        <rFont val="UD デジタル 教科書体 N-R"/>
        <family val="1"/>
        <charset val="128"/>
      </rPr>
      <t xml:space="preserve">636,000円）</t>
    </r>
    <r>
      <rPr>
        <sz val="12"/>
        <rFont val="UD デジタル 教科書体 N-R"/>
        <family val="1"/>
        <charset val="1"/>
      </rPr>
      <t xml:space="preserve">を引いた値とする</t>
    </r>
  </si>
  <si>
    <r>
      <rPr>
        <sz val="12"/>
        <rFont val="UD デジタル 教科書体 N-R"/>
        <family val="1"/>
        <charset val="128"/>
      </rPr>
      <t xml:space="preserve">IF⑥=IF(</t>
    </r>
    <r>
      <rPr>
        <sz val="12"/>
        <color rgb="FF0000FF"/>
        <rFont val="UD デジタル 教科書体 N-R"/>
        <family val="1"/>
        <charset val="128"/>
      </rPr>
      <t xml:space="preserve">D28</t>
    </r>
    <r>
      <rPr>
        <sz val="12"/>
        <rFont val="UD デジタル 教科書体 N-R"/>
        <family val="1"/>
        <charset val="128"/>
      </rPr>
      <t xml:space="preserve">&lt;</t>
    </r>
    <r>
      <rPr>
        <sz val="12"/>
        <color rgb="FF000080"/>
        <rFont val="UD デジタル 教科書体 N-R"/>
        <family val="1"/>
        <charset val="128"/>
      </rPr>
      <t xml:space="preserve">$F$79</t>
    </r>
    <r>
      <rPr>
        <sz val="12"/>
        <rFont val="UD デジタル 教科書体 N-R"/>
        <family val="1"/>
        <charset val="128"/>
      </rPr>
      <t xml:space="preserve">,</t>
    </r>
    <r>
      <rPr>
        <sz val="12"/>
        <color rgb="FF0000FF"/>
        <rFont val="UD デジタル 教科書体 N-R"/>
        <family val="1"/>
        <charset val="128"/>
      </rPr>
      <t xml:space="preserve">D28</t>
    </r>
    <r>
      <rPr>
        <sz val="12"/>
        <rFont val="UD デジタル 教科書体 N-R"/>
        <family val="1"/>
        <charset val="128"/>
      </rPr>
      <t xml:space="preserve">*</t>
    </r>
    <r>
      <rPr>
        <sz val="12"/>
        <color rgb="FF800080"/>
        <rFont val="UD デジタル 教科書体 N-R"/>
        <family val="1"/>
        <charset val="128"/>
      </rPr>
      <t xml:space="preserve">$I$79</t>
    </r>
    <r>
      <rPr>
        <sz val="12"/>
        <rFont val="UD デジタル 教科書体 N-R"/>
        <family val="1"/>
        <charset val="128"/>
      </rPr>
      <t xml:space="preserve">-</t>
    </r>
    <r>
      <rPr>
        <sz val="12"/>
        <color rgb="FF808000"/>
        <rFont val="UD デジタル 教科書体 N-R"/>
        <family val="1"/>
        <charset val="128"/>
      </rPr>
      <t xml:space="preserve">$K$79</t>
    </r>
    <r>
      <rPr>
        <sz val="12"/>
        <rFont val="UD デジタル 教科書体 N-R"/>
        <family val="1"/>
        <charset val="128"/>
      </rPr>
      <t xml:space="preserve">,</t>
    </r>
    <r>
      <rPr>
        <sz val="12"/>
        <color rgb="FF0000FF"/>
        <rFont val="UD デジタル 教科書体 N-R"/>
        <family val="1"/>
        <charset val="128"/>
      </rPr>
      <t xml:space="preserve">D28</t>
    </r>
    <r>
      <rPr>
        <sz val="12"/>
        <rFont val="UD デジタル 教科書体 N-R"/>
        <family val="1"/>
        <charset val="128"/>
      </rPr>
      <t xml:space="preserve">*</t>
    </r>
    <r>
      <rPr>
        <sz val="12"/>
        <color rgb="FFFF0000"/>
        <rFont val="UD デジタル 教科書体 N-R"/>
        <family val="1"/>
        <charset val="128"/>
      </rPr>
      <t xml:space="preserve">$I$80</t>
    </r>
    <r>
      <rPr>
        <sz val="12"/>
        <rFont val="UD デジタル 教科書体 N-R"/>
        <family val="1"/>
        <charset val="128"/>
      </rPr>
      <t xml:space="preserve">-</t>
    </r>
    <r>
      <rPr>
        <sz val="12"/>
        <color rgb="FFFF00FF"/>
        <rFont val="UD デジタル 教科書体 N-R"/>
        <family val="1"/>
        <charset val="128"/>
      </rPr>
      <t xml:space="preserve">$K$80</t>
    </r>
    <r>
      <rPr>
        <sz val="12"/>
        <rFont val="UD デジタル 教科書体 N-R"/>
        <family val="1"/>
        <charset val="128"/>
      </rPr>
      <t xml:space="preserve">)</t>
    </r>
  </si>
  <si>
    <r>
      <rPr>
        <sz val="12"/>
        <rFont val="UD デジタル 教科書体 N-R"/>
        <family val="1"/>
        <charset val="1"/>
      </rPr>
      <t xml:space="preserve">D28（</t>
    </r>
    <r>
      <rPr>
        <sz val="12"/>
        <rFont val="UD デジタル 教科書体 N-R"/>
        <family val="1"/>
        <charset val="128"/>
      </rPr>
      <t xml:space="preserve">課税対象所得額夫）</t>
    </r>
    <r>
      <rPr>
        <sz val="12"/>
        <rFont val="UD デジタル 教科書体 N-R"/>
        <family val="1"/>
        <charset val="1"/>
      </rPr>
      <t xml:space="preserve">がF79（</t>
    </r>
    <r>
      <rPr>
        <sz val="12"/>
        <rFont val="UD デジタル 教科書体 N-R"/>
        <family val="1"/>
        <charset val="128"/>
      </rPr>
      <t xml:space="preserve">課税対象所得金額1,800万円以下）</t>
    </r>
    <r>
      <rPr>
        <sz val="12"/>
        <rFont val="UD デジタル 教科書体 N-R"/>
        <family val="1"/>
        <charset val="1"/>
      </rPr>
      <t xml:space="preserve">より小さい場合、D28にI79（所得税率33%）を掛けた値からK79（\</t>
    </r>
    <r>
      <rPr>
        <sz val="12"/>
        <rFont val="UD デジタル 教科書体 N-R"/>
        <family val="1"/>
        <charset val="128"/>
      </rPr>
      <t xml:space="preserve">1,536,000円）</t>
    </r>
    <r>
      <rPr>
        <sz val="12"/>
        <rFont val="UD デジタル 教科書体 N-R"/>
        <family val="1"/>
        <charset val="1"/>
      </rPr>
      <t xml:space="preserve">を引いた値とする</t>
    </r>
  </si>
  <si>
    <r>
      <rPr>
        <sz val="12"/>
        <rFont val="UD デジタル 教科書体 N-R"/>
        <family val="1"/>
        <charset val="1"/>
      </rPr>
      <t xml:space="preserve">D28（</t>
    </r>
    <r>
      <rPr>
        <sz val="12"/>
        <rFont val="UD デジタル 教科書体 N-R"/>
        <family val="1"/>
        <charset val="128"/>
      </rPr>
      <t xml:space="preserve">課税対象所得額夫）</t>
    </r>
    <r>
      <rPr>
        <sz val="12"/>
        <rFont val="UD デジタル 教科書体 N-R"/>
        <family val="1"/>
        <charset val="1"/>
      </rPr>
      <t xml:space="preserve">にI80（所得税率40%）を掛けた値からK80（\</t>
    </r>
    <r>
      <rPr>
        <sz val="12"/>
        <rFont val="UD デジタル 教科書体 N-R"/>
        <family val="1"/>
        <charset val="128"/>
      </rPr>
      <t xml:space="preserve">2,796,000円）</t>
    </r>
    <r>
      <rPr>
        <sz val="12"/>
        <rFont val="UD デジタル 教科書体 N-R"/>
        <family val="1"/>
        <charset val="1"/>
      </rPr>
      <t xml:space="preserve">を引いた値とする</t>
    </r>
    <r>
      <rPr>
        <sz val="12"/>
        <rFont val="UD デジタル 教科書体 N-R"/>
        <family val="1"/>
        <charset val="128"/>
      </rPr>
      <t xml:space="preserve">（課税対象所得金額1,800万円超え）</t>
    </r>
  </si>
  <si>
    <t xml:space="preserve">D32～AS32</t>
  </si>
  <si>
    <r>
      <rPr>
        <sz val="12"/>
        <rFont val="UD デジタル 教科書体 N-R"/>
        <family val="1"/>
        <charset val="1"/>
      </rPr>
      <t xml:space="preserve">D32</t>
    </r>
    <r>
      <rPr>
        <sz val="12"/>
        <rFont val="UD デジタル 教科書体 N-R"/>
        <family val="1"/>
        <charset val="128"/>
      </rPr>
      <t xml:space="preserve">=ROUNDUP(IF(</t>
    </r>
    <r>
      <rPr>
        <sz val="12"/>
        <color rgb="FF0000FF"/>
        <rFont val="UD デジタル 教科書体 N-R"/>
        <family val="1"/>
        <charset val="128"/>
      </rPr>
      <t xml:space="preserve">D29</t>
    </r>
    <r>
      <rPr>
        <sz val="12"/>
        <rFont val="UD デジタル 教科書体 N-R"/>
        <family val="1"/>
        <charset val="128"/>
      </rPr>
      <t xml:space="preserve">&lt;</t>
    </r>
    <r>
      <rPr>
        <sz val="12"/>
        <color rgb="FFFF0000"/>
        <rFont val="UD デジタル 教科書体 N-R"/>
        <family val="1"/>
        <charset val="128"/>
      </rPr>
      <t xml:space="preserve">$F$75</t>
    </r>
    <r>
      <rPr>
        <sz val="12"/>
        <rFont val="UD デジタル 教科書体 N-R"/>
        <family val="1"/>
        <charset val="128"/>
      </rPr>
      <t xml:space="preserve">,</t>
    </r>
    <r>
      <rPr>
        <sz val="12"/>
        <color rgb="FF0000FF"/>
        <rFont val="UD デジタル 教科書体 N-R"/>
        <family val="1"/>
        <charset val="128"/>
      </rPr>
      <t xml:space="preserve">D29</t>
    </r>
    <r>
      <rPr>
        <sz val="12"/>
        <rFont val="UD デジタル 教科書体 N-R"/>
        <family val="1"/>
        <charset val="128"/>
      </rPr>
      <t xml:space="preserve">*</t>
    </r>
    <r>
      <rPr>
        <sz val="12"/>
        <color rgb="FF008000"/>
        <rFont val="UD デジタル 教科書体 N-R"/>
        <family val="1"/>
        <charset val="128"/>
      </rPr>
      <t xml:space="preserve">$I$75</t>
    </r>
    <r>
      <rPr>
        <sz val="12"/>
        <rFont val="UD デジタル 教科書体 N-R"/>
        <family val="1"/>
        <charset val="128"/>
      </rPr>
      <t xml:space="preserve">,IF(</t>
    </r>
    <r>
      <rPr>
        <sz val="12"/>
        <color rgb="FF0000FF"/>
        <rFont val="UD デジタル 教科書体 N-R"/>
        <family val="1"/>
        <charset val="128"/>
      </rPr>
      <t xml:space="preserve">D29</t>
    </r>
    <r>
      <rPr>
        <sz val="12"/>
        <rFont val="UD デジタル 教科書体 N-R"/>
        <family val="1"/>
        <charset val="128"/>
      </rPr>
      <t xml:space="preserve">&lt;</t>
    </r>
    <r>
      <rPr>
        <sz val="12"/>
        <color rgb="FF800000"/>
        <rFont val="UD デジタル 教科書体 N-R"/>
        <family val="1"/>
        <charset val="128"/>
      </rPr>
      <t xml:space="preserve">$F$76</t>
    </r>
    <r>
      <rPr>
        <sz val="12"/>
        <rFont val="UD デジタル 教科書体 N-R"/>
        <family val="1"/>
        <charset val="128"/>
      </rPr>
      <t xml:space="preserve">,</t>
    </r>
    <r>
      <rPr>
        <sz val="12"/>
        <color rgb="FF0000FF"/>
        <rFont val="UD デジタル 教科書体 N-R"/>
        <family val="1"/>
        <charset val="128"/>
      </rPr>
      <t xml:space="preserve">D29</t>
    </r>
    <r>
      <rPr>
        <sz val="12"/>
        <rFont val="UD デジタル 教科書体 N-R"/>
        <family val="1"/>
        <charset val="128"/>
      </rPr>
      <t xml:space="preserve">*</t>
    </r>
    <r>
      <rPr>
        <sz val="12"/>
        <color rgb="FF808000"/>
        <rFont val="UD デジタル 教科書体 N-R"/>
        <family val="1"/>
        <charset val="128"/>
      </rPr>
      <t xml:space="preserve">$I$76</t>
    </r>
    <r>
      <rPr>
        <sz val="12"/>
        <rFont val="UD デジタル 教科書体 N-R"/>
        <family val="1"/>
        <charset val="128"/>
      </rPr>
      <t xml:space="preserve">-</t>
    </r>
    <r>
      <rPr>
        <sz val="12"/>
        <color rgb="FF0000FF"/>
        <rFont val="UD デジタル 教科書体 N-R"/>
        <family val="1"/>
        <charset val="128"/>
      </rPr>
      <t xml:space="preserve">$K$76</t>
    </r>
    <r>
      <rPr>
        <sz val="12"/>
        <rFont val="UD デジタル 教科書体 N-R"/>
        <family val="1"/>
        <charset val="128"/>
      </rPr>
      <t xml:space="preserve">,IF(</t>
    </r>
    <r>
      <rPr>
        <sz val="12"/>
        <color rgb="FF0000FF"/>
        <rFont val="UD デジタル 教科書体 N-R"/>
        <family val="1"/>
        <charset val="128"/>
      </rPr>
      <t xml:space="preserve">D29</t>
    </r>
    <r>
      <rPr>
        <sz val="12"/>
        <rFont val="UD デジタル 教科書体 N-R"/>
        <family val="1"/>
        <charset val="128"/>
      </rPr>
      <t xml:space="preserve">&lt;</t>
    </r>
    <r>
      <rPr>
        <sz val="12"/>
        <color rgb="FFFF00FF"/>
        <rFont val="UD デジタル 教科書体 N-R"/>
        <family val="1"/>
        <charset val="128"/>
      </rPr>
      <t xml:space="preserve">$F$77</t>
    </r>
    <r>
      <rPr>
        <sz val="12"/>
        <rFont val="UD デジタル 教科書体 N-R"/>
        <family val="1"/>
        <charset val="128"/>
      </rPr>
      <t xml:space="preserve">,</t>
    </r>
    <r>
      <rPr>
        <sz val="12"/>
        <color rgb="FF0000FF"/>
        <rFont val="UD デジタル 教科書体 N-R"/>
        <family val="1"/>
        <charset val="128"/>
      </rPr>
      <t xml:space="preserve">D29</t>
    </r>
    <r>
      <rPr>
        <sz val="12"/>
        <rFont val="UD デジタル 教科書体 N-R"/>
        <family val="1"/>
        <charset val="128"/>
      </rPr>
      <t xml:space="preserve">*</t>
    </r>
    <r>
      <rPr>
        <sz val="12"/>
        <color rgb="FF000080"/>
        <rFont val="UD デジタル 教科書体 N-R"/>
        <family val="1"/>
        <charset val="128"/>
      </rPr>
      <t xml:space="preserve">$I$77</t>
    </r>
    <r>
      <rPr>
        <sz val="12"/>
        <rFont val="UD デジタル 教科書体 N-R"/>
        <family val="1"/>
        <charset val="128"/>
      </rPr>
      <t xml:space="preserve">-</t>
    </r>
    <r>
      <rPr>
        <sz val="12"/>
        <color rgb="FF800000"/>
        <rFont val="UD デジタル 教科書体 N-R"/>
        <family val="1"/>
        <charset val="128"/>
      </rPr>
      <t xml:space="preserve">$K$77</t>
    </r>
    <r>
      <rPr>
        <sz val="12"/>
        <rFont val="UD デジタル 教科書体 N-R"/>
        <family val="1"/>
        <charset val="128"/>
      </rPr>
      <t xml:space="preserve">,IF(</t>
    </r>
    <r>
      <rPr>
        <sz val="12"/>
        <color rgb="FF0000FF"/>
        <rFont val="UD デジタル 教科書体 N-R"/>
        <family val="1"/>
        <charset val="128"/>
      </rPr>
      <t xml:space="preserve">D29</t>
    </r>
    <r>
      <rPr>
        <sz val="12"/>
        <rFont val="UD デジタル 教科書体 N-R"/>
        <family val="1"/>
        <charset val="128"/>
      </rPr>
      <t xml:space="preserve">&lt;</t>
    </r>
    <r>
      <rPr>
        <sz val="12"/>
        <color rgb="FF808000"/>
        <rFont val="UD デジタル 教科書体 N-R"/>
        <family val="1"/>
        <charset val="128"/>
      </rPr>
      <t xml:space="preserve">$F$78</t>
    </r>
    <r>
      <rPr>
        <sz val="12"/>
        <rFont val="UD デジタル 教科書体 N-R"/>
        <family val="1"/>
        <charset val="128"/>
      </rPr>
      <t xml:space="preserve">,</t>
    </r>
    <r>
      <rPr>
        <sz val="12"/>
        <color rgb="FF0000FF"/>
        <rFont val="UD デジタル 教科書体 N-R"/>
        <family val="1"/>
        <charset val="128"/>
      </rPr>
      <t xml:space="preserve">D29</t>
    </r>
    <r>
      <rPr>
        <sz val="12"/>
        <rFont val="UD デジタル 教科書体 N-R"/>
        <family val="1"/>
        <charset val="128"/>
      </rPr>
      <t xml:space="preserve">*</t>
    </r>
    <r>
      <rPr>
        <sz val="12"/>
        <color rgb="FFFF0000"/>
        <rFont val="UD デジタル 教科書体 N-R"/>
        <family val="1"/>
        <charset val="128"/>
      </rPr>
      <t xml:space="preserve">$I$78</t>
    </r>
    <r>
      <rPr>
        <sz val="12"/>
        <rFont val="UD デジタル 教科書体 N-R"/>
        <family val="1"/>
        <charset val="128"/>
      </rPr>
      <t xml:space="preserve">-</t>
    </r>
    <r>
      <rPr>
        <sz val="12"/>
        <color rgb="FFFF00FF"/>
        <rFont val="UD デジタル 教科書体 N-R"/>
        <family val="1"/>
        <charset val="128"/>
      </rPr>
      <t xml:space="preserve">$K$78</t>
    </r>
    <r>
      <rPr>
        <sz val="12"/>
        <rFont val="UD デジタル 教科書体 N-R"/>
        <family val="1"/>
        <charset val="128"/>
      </rPr>
      <t xml:space="preserve">,IF(</t>
    </r>
    <r>
      <rPr>
        <sz val="12"/>
        <color rgb="FF0000FF"/>
        <rFont val="UD デジタル 教科書体 N-R"/>
        <family val="1"/>
        <charset val="128"/>
      </rPr>
      <t xml:space="preserve">D29</t>
    </r>
    <r>
      <rPr>
        <sz val="12"/>
        <rFont val="UD デジタル 教科書体 N-R"/>
        <family val="1"/>
        <charset val="128"/>
      </rPr>
      <t xml:space="preserve">&lt;</t>
    </r>
    <r>
      <rPr>
        <sz val="12"/>
        <color rgb="FF000080"/>
        <rFont val="UD デジタル 教科書体 N-R"/>
        <family val="1"/>
        <charset val="128"/>
      </rPr>
      <t xml:space="preserve">$F$79</t>
    </r>
    <r>
      <rPr>
        <sz val="12"/>
        <rFont val="UD デジタル 教科書体 N-R"/>
        <family val="1"/>
        <charset val="128"/>
      </rPr>
      <t xml:space="preserve">,</t>
    </r>
    <r>
      <rPr>
        <sz val="12"/>
        <color rgb="FF0000FF"/>
        <rFont val="UD デジタル 教科書体 N-R"/>
        <family val="1"/>
        <charset val="128"/>
      </rPr>
      <t xml:space="preserve">D29</t>
    </r>
    <r>
      <rPr>
        <sz val="12"/>
        <rFont val="UD デジタル 教科書体 N-R"/>
        <family val="1"/>
        <charset val="128"/>
      </rPr>
      <t xml:space="preserve">*</t>
    </r>
    <r>
      <rPr>
        <sz val="12"/>
        <color rgb="FF800080"/>
        <rFont val="UD デジタル 教科書体 N-R"/>
        <family val="1"/>
        <charset val="128"/>
      </rPr>
      <t xml:space="preserve">$I$79</t>
    </r>
    <r>
      <rPr>
        <sz val="12"/>
        <rFont val="UD デジタル 教科書体 N-R"/>
        <family val="1"/>
        <charset val="128"/>
      </rPr>
      <t xml:space="preserve">-</t>
    </r>
    <r>
      <rPr>
        <sz val="12"/>
        <color rgb="FF808000"/>
        <rFont val="UD デジタル 教科書体 N-R"/>
        <family val="1"/>
        <charset val="128"/>
      </rPr>
      <t xml:space="preserve">$K$79</t>
    </r>
    <r>
      <rPr>
        <sz val="12"/>
        <rFont val="UD デジタル 教科書体 N-R"/>
        <family val="1"/>
        <charset val="128"/>
      </rPr>
      <t xml:space="preserve">,</t>
    </r>
    <r>
      <rPr>
        <sz val="12"/>
        <color rgb="FF0000FF"/>
        <rFont val="UD デジタル 教科書体 N-R"/>
        <family val="1"/>
        <charset val="128"/>
      </rPr>
      <t xml:space="preserve">D29</t>
    </r>
    <r>
      <rPr>
        <sz val="12"/>
        <rFont val="UD デジタル 教科書体 N-R"/>
        <family val="1"/>
        <charset val="128"/>
      </rPr>
      <t xml:space="preserve">*</t>
    </r>
    <r>
      <rPr>
        <sz val="12"/>
        <color rgb="FFFF0000"/>
        <rFont val="UD デジタル 教科書体 N-R"/>
        <family val="1"/>
        <charset val="128"/>
      </rPr>
      <t xml:space="preserve">$I$80</t>
    </r>
    <r>
      <rPr>
        <sz val="12"/>
        <rFont val="UD デジタル 教科書体 N-R"/>
        <family val="1"/>
        <charset val="128"/>
      </rPr>
      <t xml:space="preserve">-</t>
    </r>
    <r>
      <rPr>
        <sz val="12"/>
        <color rgb="FFFF00FF"/>
        <rFont val="UD デジタル 教科書体 N-R"/>
        <family val="1"/>
        <charset val="128"/>
      </rPr>
      <t xml:space="preserve">$K$80</t>
    </r>
    <r>
      <rPr>
        <sz val="12"/>
        <rFont val="UD デジタル 教科書体 N-R"/>
        <family val="1"/>
        <charset val="128"/>
      </rPr>
      <t xml:space="preserve">)))))*</t>
    </r>
    <r>
      <rPr>
        <sz val="12"/>
        <color rgb="FF008000"/>
        <rFont val="UD デジタル 教科書体 N-R"/>
        <family val="1"/>
        <charset val="128"/>
      </rPr>
      <t xml:space="preserve">D30</t>
    </r>
    <r>
      <rPr>
        <sz val="12"/>
        <rFont val="UD デジタル 教科書体 N-R"/>
        <family val="1"/>
        <charset val="128"/>
      </rPr>
      <t xml:space="preserve">,-3)</t>
    </r>
  </si>
  <si>
    <r>
      <rPr>
        <sz val="12"/>
        <rFont val="UD デジタル 教科書体 N-R"/>
        <family val="1"/>
        <charset val="1"/>
      </rPr>
      <t xml:space="preserve">IF①=IF</t>
    </r>
    <r>
      <rPr>
        <sz val="12"/>
        <rFont val="UD デジタル 教科書体 N-R"/>
        <family val="1"/>
        <charset val="128"/>
      </rPr>
      <t xml:space="preserve">(</t>
    </r>
    <r>
      <rPr>
        <sz val="12"/>
        <color rgb="FF0000FF"/>
        <rFont val="UD デジタル 教科書体 N-R"/>
        <family val="1"/>
        <charset val="128"/>
      </rPr>
      <t xml:space="preserve">D29</t>
    </r>
    <r>
      <rPr>
        <sz val="12"/>
        <rFont val="UD デジタル 教科書体 N-R"/>
        <family val="1"/>
        <charset val="128"/>
      </rPr>
      <t xml:space="preserve">&lt;</t>
    </r>
    <r>
      <rPr>
        <sz val="12"/>
        <color rgb="FFFF0000"/>
        <rFont val="UD デジタル 教科書体 N-R"/>
        <family val="1"/>
        <charset val="128"/>
      </rPr>
      <t xml:space="preserve">$F$75</t>
    </r>
    <r>
      <rPr>
        <sz val="12"/>
        <rFont val="UD デジタル 教科書体 N-R"/>
        <family val="1"/>
        <charset val="128"/>
      </rPr>
      <t xml:space="preserve">,</t>
    </r>
    <r>
      <rPr>
        <sz val="12"/>
        <color rgb="FF0000FF"/>
        <rFont val="UD デジタル 教科書体 N-R"/>
        <family val="1"/>
        <charset val="128"/>
      </rPr>
      <t xml:space="preserve">D29</t>
    </r>
    <r>
      <rPr>
        <sz val="12"/>
        <rFont val="UD デジタル 教科書体 N-R"/>
        <family val="1"/>
        <charset val="128"/>
      </rPr>
      <t xml:space="preserve">*</t>
    </r>
    <r>
      <rPr>
        <sz val="12"/>
        <color rgb="FF008000"/>
        <rFont val="UD デジタル 教科書体 N-R"/>
        <family val="1"/>
        <charset val="128"/>
      </rPr>
      <t xml:space="preserve">$I$75</t>
    </r>
    <r>
      <rPr>
        <sz val="12"/>
        <rFont val="UD デジタル 教科書体 N-R"/>
        <family val="1"/>
        <charset val="128"/>
      </rPr>
      <t xml:space="preserve">,IF②）</t>
    </r>
  </si>
  <si>
    <r>
      <rPr>
        <sz val="12"/>
        <rFont val="UD デジタル 教科書体 N-R"/>
        <family val="1"/>
        <charset val="1"/>
      </rPr>
      <t xml:space="preserve">D29（</t>
    </r>
    <r>
      <rPr>
        <sz val="12"/>
        <rFont val="UD デジタル 教科書体 N-R"/>
        <family val="1"/>
        <charset val="128"/>
      </rPr>
      <t xml:space="preserve">課税対象所得額妻）</t>
    </r>
    <r>
      <rPr>
        <sz val="12"/>
        <rFont val="UD デジタル 教科書体 N-R"/>
        <family val="1"/>
        <charset val="1"/>
      </rPr>
      <t xml:space="preserve">がF75（</t>
    </r>
    <r>
      <rPr>
        <sz val="12"/>
        <rFont val="UD デジタル 教科書体 N-R"/>
        <family val="1"/>
        <charset val="128"/>
      </rPr>
      <t xml:space="preserve">課税対象所得金額195万円以下）</t>
    </r>
    <r>
      <rPr>
        <sz val="12"/>
        <rFont val="UD デジタル 教科書体 N-R"/>
        <family val="1"/>
        <charset val="1"/>
      </rPr>
      <t xml:space="preserve">より小さい場合、D29にI75（所得税率5%）を掛けた値とする</t>
    </r>
  </si>
  <si>
    <r>
      <rPr>
        <sz val="12"/>
        <rFont val="UD デジタル 教科書体 N-R"/>
        <family val="1"/>
        <charset val="128"/>
      </rPr>
      <t xml:space="preserve">IF②=IF(</t>
    </r>
    <r>
      <rPr>
        <sz val="12"/>
        <color rgb="FF0000FF"/>
        <rFont val="UD デジタル 教科書体 N-R"/>
        <family val="1"/>
        <charset val="128"/>
      </rPr>
      <t xml:space="preserve">D</t>
    </r>
    <r>
      <rPr>
        <sz val="12"/>
        <rFont val="UD デジタル 教科書体 N-R"/>
        <family val="1"/>
        <charset val="128"/>
      </rPr>
      <t xml:space="preserve">29&lt;</t>
    </r>
    <r>
      <rPr>
        <sz val="12"/>
        <color rgb="FF800000"/>
        <rFont val="UD デジタル 教科書体 N-R"/>
        <family val="1"/>
        <charset val="128"/>
      </rPr>
      <t xml:space="preserve">$F$76</t>
    </r>
    <r>
      <rPr>
        <sz val="12"/>
        <rFont val="UD デジタル 教科書体 N-R"/>
        <family val="1"/>
        <charset val="128"/>
      </rPr>
      <t xml:space="preserve">,</t>
    </r>
    <r>
      <rPr>
        <sz val="12"/>
        <color rgb="FF0000FF"/>
        <rFont val="UD デジタル 教科書体 N-R"/>
        <family val="1"/>
        <charset val="128"/>
      </rPr>
      <t xml:space="preserve">D</t>
    </r>
    <r>
      <rPr>
        <sz val="12"/>
        <rFont val="UD デジタル 教科書体 N-R"/>
        <family val="1"/>
        <charset val="128"/>
      </rPr>
      <t xml:space="preserve">29*</t>
    </r>
    <r>
      <rPr>
        <sz val="12"/>
        <color rgb="FF808000"/>
        <rFont val="UD デジタル 教科書体 N-R"/>
        <family val="1"/>
        <charset val="128"/>
      </rPr>
      <t xml:space="preserve">$I$76</t>
    </r>
    <r>
      <rPr>
        <sz val="12"/>
        <rFont val="UD デジタル 教科書体 N-R"/>
        <family val="1"/>
        <charset val="128"/>
      </rPr>
      <t xml:space="preserve">-</t>
    </r>
    <r>
      <rPr>
        <sz val="12"/>
        <color rgb="FF0000FF"/>
        <rFont val="UD デジタル 教科書体 N-R"/>
        <family val="1"/>
        <charset val="128"/>
      </rPr>
      <t xml:space="preserve">$K$76</t>
    </r>
    <r>
      <rPr>
        <sz val="12"/>
        <rFont val="UD デジタル 教科書体 N-R"/>
        <family val="1"/>
        <charset val="128"/>
      </rPr>
      <t xml:space="preserve">,IF③)</t>
    </r>
  </si>
  <si>
    <r>
      <rPr>
        <sz val="12"/>
        <rFont val="UD デジタル 教科書体 N-R"/>
        <family val="1"/>
        <charset val="1"/>
      </rPr>
      <t xml:space="preserve">D</t>
    </r>
    <r>
      <rPr>
        <sz val="12"/>
        <rFont val="UD デジタル 教科書体 N-R"/>
        <family val="1"/>
        <charset val="128"/>
      </rPr>
      <t xml:space="preserve">29</t>
    </r>
    <r>
      <rPr>
        <sz val="12"/>
        <rFont val="UD デジタル 教科書体 N-R"/>
        <family val="1"/>
        <charset val="1"/>
      </rPr>
      <t xml:space="preserve">（</t>
    </r>
    <r>
      <rPr>
        <sz val="12"/>
        <rFont val="UD デジタル 教科書体 N-R"/>
        <family val="1"/>
        <charset val="128"/>
      </rPr>
      <t xml:space="preserve">課税対象所得額妻）</t>
    </r>
    <r>
      <rPr>
        <sz val="12"/>
        <rFont val="UD デジタル 教科書体 N-R"/>
        <family val="1"/>
        <charset val="1"/>
      </rPr>
      <t xml:space="preserve">がF76（</t>
    </r>
    <r>
      <rPr>
        <sz val="12"/>
        <rFont val="UD デジタル 教科書体 N-R"/>
        <family val="1"/>
        <charset val="128"/>
      </rPr>
      <t xml:space="preserve">課税対象所得金額330万円以下）</t>
    </r>
    <r>
      <rPr>
        <sz val="12"/>
        <rFont val="UD デジタル 教科書体 N-R"/>
        <family val="1"/>
        <charset val="1"/>
      </rPr>
      <t xml:space="preserve">より小さい場合、D</t>
    </r>
    <r>
      <rPr>
        <sz val="12"/>
        <rFont val="UD デジタル 教科書体 N-R"/>
        <family val="1"/>
        <charset val="128"/>
      </rPr>
      <t xml:space="preserve">29</t>
    </r>
    <r>
      <rPr>
        <sz val="12"/>
        <rFont val="UD デジタル 教科書体 N-R"/>
        <family val="1"/>
        <charset val="1"/>
      </rPr>
      <t xml:space="preserve">にI76（所得税率10%）を掛けた値からK76（\</t>
    </r>
    <r>
      <rPr>
        <sz val="12"/>
        <rFont val="UD デジタル 教科書体 N-R"/>
        <family val="1"/>
        <charset val="128"/>
      </rPr>
      <t xml:space="preserve">97,500円）</t>
    </r>
    <r>
      <rPr>
        <sz val="12"/>
        <rFont val="UD デジタル 教科書体 N-R"/>
        <family val="1"/>
        <charset val="1"/>
      </rPr>
      <t xml:space="preserve">を引いた値とする</t>
    </r>
  </si>
  <si>
    <r>
      <rPr>
        <sz val="12"/>
        <rFont val="UD デジタル 教科書体 N-R"/>
        <family val="1"/>
        <charset val="128"/>
      </rPr>
      <t xml:space="preserve">IF③=IF(</t>
    </r>
    <r>
      <rPr>
        <sz val="12"/>
        <color rgb="FF0000FF"/>
        <rFont val="UD デジタル 教科書体 N-R"/>
        <family val="1"/>
        <charset val="128"/>
      </rPr>
      <t xml:space="preserve">D</t>
    </r>
    <r>
      <rPr>
        <sz val="12"/>
        <rFont val="UD デジタル 教科書体 N-R"/>
        <family val="1"/>
        <charset val="128"/>
      </rPr>
      <t xml:space="preserve">29&lt;</t>
    </r>
    <r>
      <rPr>
        <sz val="12"/>
        <color rgb="FFFF00FF"/>
        <rFont val="UD デジタル 教科書体 N-R"/>
        <family val="1"/>
        <charset val="128"/>
      </rPr>
      <t xml:space="preserve">$F$77</t>
    </r>
    <r>
      <rPr>
        <sz val="12"/>
        <rFont val="UD デジタル 教科書体 N-R"/>
        <family val="1"/>
        <charset val="128"/>
      </rPr>
      <t xml:space="preserve">,</t>
    </r>
    <r>
      <rPr>
        <sz val="12"/>
        <color rgb="FF0000FF"/>
        <rFont val="UD デジタル 教科書体 N-R"/>
        <family val="1"/>
        <charset val="128"/>
      </rPr>
      <t xml:space="preserve">D</t>
    </r>
    <r>
      <rPr>
        <sz val="12"/>
        <rFont val="UD デジタル 教科書体 N-R"/>
        <family val="1"/>
        <charset val="128"/>
      </rPr>
      <t xml:space="preserve">29*</t>
    </r>
    <r>
      <rPr>
        <sz val="12"/>
        <color rgb="FF000080"/>
        <rFont val="UD デジタル 教科書体 N-R"/>
        <family val="1"/>
        <charset val="128"/>
      </rPr>
      <t xml:space="preserve">$I$77</t>
    </r>
    <r>
      <rPr>
        <sz val="12"/>
        <rFont val="UD デジタル 教科書体 N-R"/>
        <family val="1"/>
        <charset val="128"/>
      </rPr>
      <t xml:space="preserve">-</t>
    </r>
    <r>
      <rPr>
        <sz val="12"/>
        <color rgb="FF800000"/>
        <rFont val="UD デジタル 教科書体 N-R"/>
        <family val="1"/>
        <charset val="128"/>
      </rPr>
      <t xml:space="preserve">$K$77</t>
    </r>
    <r>
      <rPr>
        <sz val="12"/>
        <rFont val="UD デジタル 教科書体 N-R"/>
        <family val="1"/>
        <charset val="128"/>
      </rPr>
      <t xml:space="preserve">,IF④)</t>
    </r>
  </si>
  <si>
    <r>
      <rPr>
        <sz val="12"/>
        <rFont val="UD デジタル 教科書体 N-R"/>
        <family val="1"/>
        <charset val="1"/>
      </rPr>
      <t xml:space="preserve">D</t>
    </r>
    <r>
      <rPr>
        <sz val="12"/>
        <rFont val="UD デジタル 教科書体 N-R"/>
        <family val="1"/>
        <charset val="128"/>
      </rPr>
      <t xml:space="preserve">29</t>
    </r>
    <r>
      <rPr>
        <sz val="12"/>
        <rFont val="UD デジタル 教科書体 N-R"/>
        <family val="1"/>
        <charset val="1"/>
      </rPr>
      <t xml:space="preserve">（</t>
    </r>
    <r>
      <rPr>
        <sz val="12"/>
        <rFont val="UD デジタル 教科書体 N-R"/>
        <family val="1"/>
        <charset val="128"/>
      </rPr>
      <t xml:space="preserve">課税対象所得額妻）</t>
    </r>
    <r>
      <rPr>
        <sz val="12"/>
        <rFont val="UD デジタル 教科書体 N-R"/>
        <family val="1"/>
        <charset val="1"/>
      </rPr>
      <t xml:space="preserve">がF77（</t>
    </r>
    <r>
      <rPr>
        <sz val="12"/>
        <rFont val="UD デジタル 教科書体 N-R"/>
        <family val="1"/>
        <charset val="128"/>
      </rPr>
      <t xml:space="preserve">課税対象所得金額695万円以下）</t>
    </r>
    <r>
      <rPr>
        <sz val="12"/>
        <rFont val="UD デジタル 教科書体 N-R"/>
        <family val="1"/>
        <charset val="1"/>
      </rPr>
      <t xml:space="preserve">より小さい場合、D</t>
    </r>
    <r>
      <rPr>
        <sz val="12"/>
        <rFont val="UD デジタル 教科書体 N-R"/>
        <family val="1"/>
        <charset val="128"/>
      </rPr>
      <t xml:space="preserve">29</t>
    </r>
    <r>
      <rPr>
        <sz val="12"/>
        <rFont val="UD デジタル 教科書体 N-R"/>
        <family val="1"/>
        <charset val="1"/>
      </rPr>
      <t xml:space="preserve">にI77（所得税率20%）を掛けた値からK77（\</t>
    </r>
    <r>
      <rPr>
        <sz val="12"/>
        <rFont val="UD デジタル 教科書体 N-R"/>
        <family val="1"/>
        <charset val="128"/>
      </rPr>
      <t xml:space="preserve">427,500円）</t>
    </r>
    <r>
      <rPr>
        <sz val="12"/>
        <rFont val="UD デジタル 教科書体 N-R"/>
        <family val="1"/>
        <charset val="1"/>
      </rPr>
      <t xml:space="preserve">を引いた値とする</t>
    </r>
  </si>
  <si>
    <r>
      <rPr>
        <sz val="12"/>
        <rFont val="UD デジタル 教科書体 N-R"/>
        <family val="1"/>
        <charset val="128"/>
      </rPr>
      <t xml:space="preserve">IF⑤=IF(</t>
    </r>
    <r>
      <rPr>
        <sz val="12"/>
        <color rgb="FF0000FF"/>
        <rFont val="UD デジタル 教科書体 N-R"/>
        <family val="1"/>
        <charset val="128"/>
      </rPr>
      <t xml:space="preserve">D</t>
    </r>
    <r>
      <rPr>
        <sz val="12"/>
        <rFont val="UD デジタル 教科書体 N-R"/>
        <family val="1"/>
        <charset val="128"/>
      </rPr>
      <t xml:space="preserve">29&lt;</t>
    </r>
    <r>
      <rPr>
        <sz val="12"/>
        <color rgb="FF808000"/>
        <rFont val="UD デジタル 教科書体 N-R"/>
        <family val="1"/>
        <charset val="128"/>
      </rPr>
      <t xml:space="preserve">$F$78</t>
    </r>
    <r>
      <rPr>
        <sz val="12"/>
        <rFont val="UD デジタル 教科書体 N-R"/>
        <family val="1"/>
        <charset val="128"/>
      </rPr>
      <t xml:space="preserve">,</t>
    </r>
    <r>
      <rPr>
        <sz val="12"/>
        <color rgb="FF0000FF"/>
        <rFont val="UD デジタル 教科書体 N-R"/>
        <family val="1"/>
        <charset val="128"/>
      </rPr>
      <t xml:space="preserve">D</t>
    </r>
    <r>
      <rPr>
        <sz val="12"/>
        <rFont val="UD デジタル 教科書体 N-R"/>
        <family val="1"/>
        <charset val="128"/>
      </rPr>
      <t xml:space="preserve">29*</t>
    </r>
    <r>
      <rPr>
        <sz val="12"/>
        <color rgb="FFFF0000"/>
        <rFont val="UD デジタル 教科書体 N-R"/>
        <family val="1"/>
        <charset val="128"/>
      </rPr>
      <t xml:space="preserve">$I$78</t>
    </r>
    <r>
      <rPr>
        <sz val="12"/>
        <rFont val="UD デジタル 教科書体 N-R"/>
        <family val="1"/>
        <charset val="128"/>
      </rPr>
      <t xml:space="preserve">-</t>
    </r>
    <r>
      <rPr>
        <sz val="12"/>
        <color rgb="FFFF00FF"/>
        <rFont val="UD デジタル 教科書体 N-R"/>
        <family val="1"/>
        <charset val="128"/>
      </rPr>
      <t xml:space="preserve">$K$78</t>
    </r>
    <r>
      <rPr>
        <sz val="12"/>
        <rFont val="UD デジタル 教科書体 N-R"/>
        <family val="1"/>
        <charset val="128"/>
      </rPr>
      <t xml:space="preserve">,IF⑥)</t>
    </r>
  </si>
  <si>
    <r>
      <rPr>
        <sz val="12"/>
        <rFont val="UD デジタル 教科書体 N-R"/>
        <family val="1"/>
        <charset val="1"/>
      </rPr>
      <t xml:space="preserve">D</t>
    </r>
    <r>
      <rPr>
        <sz val="12"/>
        <rFont val="UD デジタル 教科書体 N-R"/>
        <family val="1"/>
        <charset val="128"/>
      </rPr>
      <t xml:space="preserve">29</t>
    </r>
    <r>
      <rPr>
        <sz val="12"/>
        <rFont val="UD デジタル 教科書体 N-R"/>
        <family val="1"/>
        <charset val="1"/>
      </rPr>
      <t xml:space="preserve">（</t>
    </r>
    <r>
      <rPr>
        <sz val="12"/>
        <rFont val="UD デジタル 教科書体 N-R"/>
        <family val="1"/>
        <charset val="128"/>
      </rPr>
      <t xml:space="preserve">課税対象所得額妻）</t>
    </r>
    <r>
      <rPr>
        <sz val="12"/>
        <rFont val="UD デジタル 教科書体 N-R"/>
        <family val="1"/>
        <charset val="1"/>
      </rPr>
      <t xml:space="preserve">がF78（</t>
    </r>
    <r>
      <rPr>
        <sz val="12"/>
        <rFont val="UD デジタル 教科書体 N-R"/>
        <family val="1"/>
        <charset val="128"/>
      </rPr>
      <t xml:space="preserve">課税対象所得金額900万円以下）</t>
    </r>
    <r>
      <rPr>
        <sz val="12"/>
        <rFont val="UD デジタル 教科書体 N-R"/>
        <family val="1"/>
        <charset val="1"/>
      </rPr>
      <t xml:space="preserve">より小さい場合、D</t>
    </r>
    <r>
      <rPr>
        <sz val="12"/>
        <rFont val="UD デジタル 教科書体 N-R"/>
        <family val="1"/>
        <charset val="128"/>
      </rPr>
      <t xml:space="preserve">29</t>
    </r>
    <r>
      <rPr>
        <sz val="12"/>
        <rFont val="UD デジタル 教科書体 N-R"/>
        <family val="1"/>
        <charset val="1"/>
      </rPr>
      <t xml:space="preserve">にI78（所得税率23%）を掛けた値からK78（\</t>
    </r>
    <r>
      <rPr>
        <sz val="12"/>
        <rFont val="UD デジタル 教科書体 N-R"/>
        <family val="1"/>
        <charset val="128"/>
      </rPr>
      <t xml:space="preserve">636,000円）</t>
    </r>
    <r>
      <rPr>
        <sz val="12"/>
        <rFont val="UD デジタル 教科書体 N-R"/>
        <family val="1"/>
        <charset val="1"/>
      </rPr>
      <t xml:space="preserve">を引いた値とする</t>
    </r>
  </si>
  <si>
    <r>
      <rPr>
        <sz val="12"/>
        <rFont val="UD デジタル 教科書体 N-R"/>
        <family val="1"/>
        <charset val="128"/>
      </rPr>
      <t xml:space="preserve">IF⑥=IF(</t>
    </r>
    <r>
      <rPr>
        <sz val="12"/>
        <color rgb="FF0000FF"/>
        <rFont val="UD デジタル 教科書体 N-R"/>
        <family val="1"/>
        <charset val="128"/>
      </rPr>
      <t xml:space="preserve">D</t>
    </r>
    <r>
      <rPr>
        <sz val="12"/>
        <rFont val="UD デジタル 教科書体 N-R"/>
        <family val="1"/>
        <charset val="128"/>
      </rPr>
      <t xml:space="preserve">29&lt;</t>
    </r>
    <r>
      <rPr>
        <sz val="12"/>
        <color rgb="FF000080"/>
        <rFont val="UD デジタル 教科書体 N-R"/>
        <family val="1"/>
        <charset val="128"/>
      </rPr>
      <t xml:space="preserve">$F$79</t>
    </r>
    <r>
      <rPr>
        <sz val="12"/>
        <rFont val="UD デジタル 教科書体 N-R"/>
        <family val="1"/>
        <charset val="128"/>
      </rPr>
      <t xml:space="preserve">,</t>
    </r>
    <r>
      <rPr>
        <sz val="12"/>
        <color rgb="FF0000FF"/>
        <rFont val="UD デジタル 教科書体 N-R"/>
        <family val="1"/>
        <charset val="128"/>
      </rPr>
      <t xml:space="preserve">D28</t>
    </r>
    <r>
      <rPr>
        <sz val="12"/>
        <rFont val="UD デジタル 教科書体 N-R"/>
        <family val="1"/>
        <charset val="128"/>
      </rPr>
      <t xml:space="preserve">*</t>
    </r>
    <r>
      <rPr>
        <sz val="12"/>
        <color rgb="FF800080"/>
        <rFont val="UD デジタル 教科書体 N-R"/>
        <family val="1"/>
        <charset val="128"/>
      </rPr>
      <t xml:space="preserve">$I$79</t>
    </r>
    <r>
      <rPr>
        <sz val="12"/>
        <rFont val="UD デジタル 教科書体 N-R"/>
        <family val="1"/>
        <charset val="128"/>
      </rPr>
      <t xml:space="preserve">-</t>
    </r>
    <r>
      <rPr>
        <sz val="12"/>
        <color rgb="FF808000"/>
        <rFont val="UD デジタル 教科書体 N-R"/>
        <family val="1"/>
        <charset val="128"/>
      </rPr>
      <t xml:space="preserve">$K$79</t>
    </r>
    <r>
      <rPr>
        <sz val="12"/>
        <rFont val="UD デジタル 教科書体 N-R"/>
        <family val="1"/>
        <charset val="128"/>
      </rPr>
      <t xml:space="preserve">,</t>
    </r>
    <r>
      <rPr>
        <sz val="12"/>
        <color rgb="FF0000FF"/>
        <rFont val="UD デジタル 教科書体 N-R"/>
        <family val="1"/>
        <charset val="128"/>
      </rPr>
      <t xml:space="preserve">D</t>
    </r>
    <r>
      <rPr>
        <sz val="12"/>
        <rFont val="UD デジタル 教科書体 N-R"/>
        <family val="1"/>
        <charset val="128"/>
      </rPr>
      <t xml:space="preserve">29*</t>
    </r>
    <r>
      <rPr>
        <sz val="12"/>
        <color rgb="FFFF0000"/>
        <rFont val="UD デジタル 教科書体 N-R"/>
        <family val="1"/>
        <charset val="128"/>
      </rPr>
      <t xml:space="preserve">$I$80</t>
    </r>
    <r>
      <rPr>
        <sz val="12"/>
        <rFont val="UD デジタル 教科書体 N-R"/>
        <family val="1"/>
        <charset val="128"/>
      </rPr>
      <t xml:space="preserve">-</t>
    </r>
    <r>
      <rPr>
        <sz val="12"/>
        <color rgb="FFFF00FF"/>
        <rFont val="UD デジタル 教科書体 N-R"/>
        <family val="1"/>
        <charset val="128"/>
      </rPr>
      <t xml:space="preserve">$K$80</t>
    </r>
    <r>
      <rPr>
        <sz val="12"/>
        <rFont val="UD デジタル 教科書体 N-R"/>
        <family val="1"/>
        <charset val="128"/>
      </rPr>
      <t xml:space="preserve">)</t>
    </r>
  </si>
  <si>
    <r>
      <rPr>
        <sz val="12"/>
        <rFont val="UD デジタル 教科書体 N-R"/>
        <family val="1"/>
        <charset val="1"/>
      </rPr>
      <t xml:space="preserve">D</t>
    </r>
    <r>
      <rPr>
        <sz val="12"/>
        <rFont val="UD デジタル 教科書体 N-R"/>
        <family val="1"/>
        <charset val="128"/>
      </rPr>
      <t xml:space="preserve">29</t>
    </r>
    <r>
      <rPr>
        <sz val="12"/>
        <rFont val="UD デジタル 教科書体 N-R"/>
        <family val="1"/>
        <charset val="1"/>
      </rPr>
      <t xml:space="preserve">（</t>
    </r>
    <r>
      <rPr>
        <sz val="12"/>
        <rFont val="UD デジタル 教科書体 N-R"/>
        <family val="1"/>
        <charset val="128"/>
      </rPr>
      <t xml:space="preserve">課税対象所得額妻）</t>
    </r>
    <r>
      <rPr>
        <sz val="12"/>
        <rFont val="UD デジタル 教科書体 N-R"/>
        <family val="1"/>
        <charset val="1"/>
      </rPr>
      <t xml:space="preserve">がF79（</t>
    </r>
    <r>
      <rPr>
        <sz val="12"/>
        <rFont val="UD デジタル 教科書体 N-R"/>
        <family val="1"/>
        <charset val="128"/>
      </rPr>
      <t xml:space="preserve">課税対象所得金額1,800万円以下）</t>
    </r>
    <r>
      <rPr>
        <sz val="12"/>
        <rFont val="UD デジタル 教科書体 N-R"/>
        <family val="1"/>
        <charset val="1"/>
      </rPr>
      <t xml:space="preserve">より小さい場合、D</t>
    </r>
    <r>
      <rPr>
        <sz val="12"/>
        <rFont val="UD デジタル 教科書体 N-R"/>
        <family val="1"/>
        <charset val="128"/>
      </rPr>
      <t xml:space="preserve">29</t>
    </r>
    <r>
      <rPr>
        <sz val="12"/>
        <rFont val="UD デジタル 教科書体 N-R"/>
        <family val="1"/>
        <charset val="1"/>
      </rPr>
      <t xml:space="preserve">にI79（所得税率33%）を掛けた値からK79（\</t>
    </r>
    <r>
      <rPr>
        <sz val="12"/>
        <rFont val="UD デジタル 教科書体 N-R"/>
        <family val="1"/>
        <charset val="128"/>
      </rPr>
      <t xml:space="preserve">1,536,000円）</t>
    </r>
    <r>
      <rPr>
        <sz val="12"/>
        <rFont val="UD デジタル 教科書体 N-R"/>
        <family val="1"/>
        <charset val="1"/>
      </rPr>
      <t xml:space="preserve">を引いた値とする</t>
    </r>
  </si>
  <si>
    <r>
      <rPr>
        <sz val="12"/>
        <rFont val="UD デジタル 教科書体 N-R"/>
        <family val="1"/>
        <charset val="1"/>
      </rPr>
      <t xml:space="preserve">D</t>
    </r>
    <r>
      <rPr>
        <sz val="12"/>
        <rFont val="UD デジタル 教科書体 N-R"/>
        <family val="1"/>
        <charset val="128"/>
      </rPr>
      <t xml:space="preserve">29</t>
    </r>
    <r>
      <rPr>
        <sz val="12"/>
        <rFont val="UD デジタル 教科書体 N-R"/>
        <family val="1"/>
        <charset val="1"/>
      </rPr>
      <t xml:space="preserve">（</t>
    </r>
    <r>
      <rPr>
        <sz val="12"/>
        <rFont val="UD デジタル 教科書体 N-R"/>
        <family val="1"/>
        <charset val="128"/>
      </rPr>
      <t xml:space="preserve">課税対象所得額妻）</t>
    </r>
    <r>
      <rPr>
        <sz val="12"/>
        <rFont val="UD デジタル 教科書体 N-R"/>
        <family val="1"/>
        <charset val="1"/>
      </rPr>
      <t xml:space="preserve">にI80（所得税率40%）を掛けた値からK80（\</t>
    </r>
    <r>
      <rPr>
        <sz val="12"/>
        <rFont val="UD デジタル 教科書体 N-R"/>
        <family val="1"/>
        <charset val="128"/>
      </rPr>
      <t xml:space="preserve">2,796,000円）</t>
    </r>
    <r>
      <rPr>
        <sz val="12"/>
        <rFont val="UD デジタル 教科書体 N-R"/>
        <family val="1"/>
        <charset val="1"/>
      </rPr>
      <t xml:space="preserve">を引いた値とする</t>
    </r>
    <r>
      <rPr>
        <sz val="12"/>
        <rFont val="UD デジタル 教科書体 N-R"/>
        <family val="1"/>
        <charset val="128"/>
      </rPr>
      <t xml:space="preserve">（課税対象所得金額1,800万円超え）</t>
    </r>
  </si>
  <si>
    <t xml:space="preserve">地方税は、前年所得で計算</t>
  </si>
  <si>
    <t xml:space="preserve">D33～AS33</t>
  </si>
  <si>
    <t xml:space="preserve">住民税
配偶者控除</t>
  </si>
  <si>
    <r>
      <rPr>
        <sz val="12"/>
        <rFont val="UD デジタル 教科書体 N-R"/>
        <family val="1"/>
        <charset val="1"/>
      </rPr>
      <t xml:space="preserve">D33</t>
    </r>
    <r>
      <rPr>
        <sz val="12"/>
        <rFont val="UD デジタル 教科書体 N-R"/>
        <family val="1"/>
        <charset val="128"/>
      </rPr>
      <t xml:space="preserve">=IF(</t>
    </r>
    <r>
      <rPr>
        <sz val="12"/>
        <color rgb="FF0000FF"/>
        <rFont val="UD デジタル 教科書体 N-R"/>
        <family val="1"/>
        <charset val="128"/>
      </rPr>
      <t xml:space="preserve">C14</t>
    </r>
    <r>
      <rPr>
        <sz val="12"/>
        <rFont val="UD デジタル 教科書体 N-R"/>
        <family val="1"/>
        <charset val="128"/>
      </rPr>
      <t xml:space="preserve">=0,0,IF(OR(</t>
    </r>
    <r>
      <rPr>
        <sz val="12"/>
        <color rgb="FFFF0000"/>
        <rFont val="UD デジタル 教科書体 N-R"/>
        <family val="1"/>
        <charset val="128"/>
      </rPr>
      <t xml:space="preserve">C4</t>
    </r>
    <r>
      <rPr>
        <sz val="12"/>
        <rFont val="UD デジタル 教科書体 N-R"/>
        <family val="1"/>
        <charset val="128"/>
      </rPr>
      <t xml:space="preserve">=0,</t>
    </r>
    <r>
      <rPr>
        <sz val="12"/>
        <color rgb="FFFF00FF"/>
        <rFont val="UD デジタル 教科書体 N-R"/>
        <family val="1"/>
        <charset val="128"/>
      </rPr>
      <t xml:space="preserve">C15</t>
    </r>
    <r>
      <rPr>
        <sz val="12"/>
        <rFont val="UD デジタル 教科書体 N-R"/>
        <family val="1"/>
        <charset val="128"/>
      </rPr>
      <t xml:space="preserve">-</t>
    </r>
    <r>
      <rPr>
        <sz val="12"/>
        <color rgb="FF008000"/>
        <rFont val="UD デジタル 教科書体 N-R"/>
        <family val="1"/>
        <charset val="128"/>
      </rPr>
      <t xml:space="preserve">C18</t>
    </r>
    <r>
      <rPr>
        <sz val="12"/>
        <rFont val="UD デジタル 教科書体 N-R"/>
        <family val="1"/>
        <charset val="128"/>
      </rPr>
      <t xml:space="preserve">&gt;</t>
    </r>
    <r>
      <rPr>
        <sz val="12"/>
        <color rgb="FF000080"/>
        <rFont val="UD デジタル 教科書体 N-R"/>
        <family val="1"/>
        <charset val="128"/>
      </rPr>
      <t xml:space="preserve">$F$84</t>
    </r>
    <r>
      <rPr>
        <sz val="12"/>
        <rFont val="UD デジタル 教科書体 N-R"/>
        <family val="1"/>
        <charset val="128"/>
      </rPr>
      <t xml:space="preserve">),0,IF(</t>
    </r>
    <r>
      <rPr>
        <sz val="12"/>
        <color rgb="FF0000FF"/>
        <rFont val="UD デジタル 教科書体 N-R"/>
        <family val="1"/>
        <charset val="128"/>
      </rPr>
      <t xml:space="preserve">C14</t>
    </r>
    <r>
      <rPr>
        <sz val="12"/>
        <rFont val="UD デジタル 教科書体 N-R"/>
        <family val="1"/>
        <charset val="128"/>
      </rPr>
      <t xml:space="preserve">&gt;=</t>
    </r>
    <r>
      <rPr>
        <sz val="12"/>
        <color rgb="FFFF00FF"/>
        <rFont val="UD デジタル 教科書体 N-R"/>
        <family val="1"/>
        <charset val="128"/>
      </rPr>
      <t xml:space="preserve">C15</t>
    </r>
    <r>
      <rPr>
        <sz val="12"/>
        <rFont val="UD デジタル 教科書体 N-R"/>
        <family val="1"/>
        <charset val="128"/>
      </rPr>
      <t xml:space="preserve">,IF(</t>
    </r>
    <r>
      <rPr>
        <sz val="12"/>
        <color rgb="FFFF0000"/>
        <rFont val="UD デジタル 教科書体 N-R"/>
        <family val="1"/>
        <charset val="128"/>
      </rPr>
      <t xml:space="preserve">C4</t>
    </r>
    <r>
      <rPr>
        <sz val="12"/>
        <rFont val="UD デジタル 教科書体 N-R"/>
        <family val="1"/>
        <charset val="128"/>
      </rPr>
      <t xml:space="preserve">&lt;69,</t>
    </r>
    <r>
      <rPr>
        <sz val="12"/>
        <color rgb="FF0000FF"/>
        <rFont val="UD デジタル 教科書体 N-R"/>
        <family val="1"/>
        <charset val="128"/>
      </rPr>
      <t xml:space="preserve">$D$84</t>
    </r>
    <r>
      <rPr>
        <sz val="12"/>
        <rFont val="UD デジタル 教科書体 N-R"/>
        <family val="1"/>
        <charset val="128"/>
      </rPr>
      <t xml:space="preserve">,</t>
    </r>
    <r>
      <rPr>
        <sz val="12"/>
        <color rgb="FFFF0000"/>
        <rFont val="UD デジタル 教科書体 N-R"/>
        <family val="1"/>
        <charset val="128"/>
      </rPr>
      <t xml:space="preserve">$D$85</t>
    </r>
    <r>
      <rPr>
        <sz val="12"/>
        <rFont val="UD デジタル 教科書体 N-R"/>
        <family val="1"/>
        <charset val="128"/>
      </rPr>
      <t xml:space="preserve">),0)))</t>
    </r>
  </si>
  <si>
    <r>
      <rPr>
        <sz val="12"/>
        <rFont val="UD デジタル 教科書体 N-R"/>
        <family val="1"/>
        <charset val="128"/>
      </rPr>
      <t xml:space="preserve">IF(</t>
    </r>
    <r>
      <rPr>
        <sz val="12"/>
        <color rgb="FF0000FF"/>
        <rFont val="UD デジタル 教科書体 N-R"/>
        <family val="1"/>
        <charset val="128"/>
      </rPr>
      <t xml:space="preserve">C14</t>
    </r>
    <r>
      <rPr>
        <sz val="12"/>
        <rFont val="UD デジタル 教科書体 N-R"/>
        <family val="1"/>
        <charset val="128"/>
      </rPr>
      <t xml:space="preserve">=0,0,IF①)</t>
    </r>
  </si>
  <si>
    <r>
      <rPr>
        <sz val="12"/>
        <rFont val="UD デジタル 教科書体 N-R"/>
        <family val="1"/>
        <charset val="1"/>
      </rPr>
      <t xml:space="preserve">C14（</t>
    </r>
    <r>
      <rPr>
        <sz val="12"/>
        <rFont val="UD デジタル 教科書体 N-R"/>
        <family val="1"/>
        <charset val="128"/>
      </rPr>
      <t xml:space="preserve">年金集計夫）</t>
    </r>
    <r>
      <rPr>
        <sz val="12"/>
        <rFont val="UD デジタル 教科書体 N-R"/>
        <family val="1"/>
        <charset val="1"/>
      </rPr>
      <t xml:space="preserve">が0の場合は0</t>
    </r>
  </si>
  <si>
    <r>
      <rPr>
        <sz val="12"/>
        <rFont val="UD デジタル 教科書体 N-R"/>
        <family val="1"/>
        <charset val="1"/>
      </rPr>
      <t xml:space="preserve">IF①=</t>
    </r>
    <r>
      <rPr>
        <sz val="12"/>
        <rFont val="UD デジタル 教科書体 N-R"/>
        <family val="1"/>
        <charset val="128"/>
      </rPr>
      <t xml:space="preserve">IF(OR②,0,IF③)</t>
    </r>
  </si>
  <si>
    <r>
      <rPr>
        <sz val="12"/>
        <rFont val="UD デジタル 教科書体 N-R"/>
        <family val="1"/>
        <charset val="128"/>
      </rPr>
      <t xml:space="preserve">OR②=OR(</t>
    </r>
    <r>
      <rPr>
        <sz val="12"/>
        <color rgb="FFFF0000"/>
        <rFont val="UD デジタル 教科書体 N-R"/>
        <family val="1"/>
        <charset val="128"/>
      </rPr>
      <t xml:space="preserve">C4</t>
    </r>
    <r>
      <rPr>
        <sz val="12"/>
        <rFont val="UD デジタル 教科書体 N-R"/>
        <family val="1"/>
        <charset val="128"/>
      </rPr>
      <t xml:space="preserve">=0,</t>
    </r>
    <r>
      <rPr>
        <sz val="12"/>
        <color rgb="FFFF00FF"/>
        <rFont val="UD デジタル 教科書体 N-R"/>
        <family val="1"/>
        <charset val="128"/>
      </rPr>
      <t xml:space="preserve">C15</t>
    </r>
    <r>
      <rPr>
        <sz val="12"/>
        <rFont val="UD デジタル 教科書体 N-R"/>
        <family val="1"/>
        <charset val="128"/>
      </rPr>
      <t xml:space="preserve">-</t>
    </r>
    <r>
      <rPr>
        <sz val="12"/>
        <color rgb="FF008000"/>
        <rFont val="UD デジタル 教科書体 N-R"/>
        <family val="1"/>
        <charset val="128"/>
      </rPr>
      <t xml:space="preserve">C18</t>
    </r>
    <r>
      <rPr>
        <sz val="12"/>
        <rFont val="UD デジタル 教科書体 N-R"/>
        <family val="1"/>
        <charset val="128"/>
      </rPr>
      <t xml:space="preserve">&gt;</t>
    </r>
    <r>
      <rPr>
        <sz val="12"/>
        <color rgb="FF000080"/>
        <rFont val="UD デジタル 教科書体 N-R"/>
        <family val="1"/>
        <charset val="128"/>
      </rPr>
      <t xml:space="preserve">$F$84</t>
    </r>
    <r>
      <rPr>
        <sz val="12"/>
        <rFont val="UD デジタル 教科書体 N-R"/>
        <family val="1"/>
        <charset val="128"/>
      </rPr>
      <t xml:space="preserve">)</t>
    </r>
  </si>
  <si>
    <r>
      <rPr>
        <sz val="12"/>
        <rFont val="UD デジタル 教科書体 N-R"/>
        <family val="1"/>
        <charset val="1"/>
      </rPr>
      <t xml:space="preserve">C4（年齢妻）が0か、C15</t>
    </r>
    <r>
      <rPr>
        <sz val="12"/>
        <rFont val="UD デジタル 教科書体 N-R"/>
        <family val="1"/>
        <charset val="128"/>
      </rPr>
      <t xml:space="preserve">（年金集計妻）</t>
    </r>
    <r>
      <rPr>
        <sz val="12"/>
        <rFont val="UD デジタル 教科書体 N-R"/>
        <family val="1"/>
        <charset val="1"/>
      </rPr>
      <t xml:space="preserve">からC18（</t>
    </r>
    <r>
      <rPr>
        <sz val="12"/>
        <rFont val="UD デジタル 教科書体 N-R"/>
        <family val="1"/>
        <charset val="128"/>
      </rPr>
      <t xml:space="preserve">公的年金等控除額妻）</t>
    </r>
    <r>
      <rPr>
        <sz val="12"/>
        <rFont val="UD デジタル 教科書体 N-R"/>
        <family val="1"/>
        <charset val="1"/>
      </rPr>
      <t xml:space="preserve">を</t>
    </r>
    <r>
      <rPr>
        <sz val="12"/>
        <rFont val="UD デジタル 教科書体 N-R"/>
        <family val="1"/>
        <charset val="128"/>
      </rPr>
      <t xml:space="preserve">引いた値がF84（配偶者控除所得金額）より大きい場合のいづれか</t>
    </r>
  </si>
  <si>
    <r>
      <rPr>
        <sz val="12"/>
        <rFont val="UD デジタル 教科書体 N-R"/>
        <family val="1"/>
        <charset val="128"/>
      </rPr>
      <t xml:space="preserve">IF③=IF(</t>
    </r>
    <r>
      <rPr>
        <sz val="12"/>
        <color rgb="FF0000FF"/>
        <rFont val="UD デジタル 教科書体 N-R"/>
        <family val="1"/>
        <charset val="128"/>
      </rPr>
      <t xml:space="preserve">C14</t>
    </r>
    <r>
      <rPr>
        <sz val="12"/>
        <rFont val="UD デジタル 教科書体 N-R"/>
        <family val="1"/>
        <charset val="128"/>
      </rPr>
      <t xml:space="preserve">&gt;=</t>
    </r>
    <r>
      <rPr>
        <sz val="12"/>
        <color rgb="FFFF00FF"/>
        <rFont val="UD デジタル 教科書体 N-R"/>
        <family val="1"/>
        <charset val="128"/>
      </rPr>
      <t xml:space="preserve">C15</t>
    </r>
    <r>
      <rPr>
        <sz val="12"/>
        <rFont val="UD デジタル 教科書体 N-R"/>
        <family val="1"/>
        <charset val="128"/>
      </rPr>
      <t xml:space="preserve">,IF④,0)</t>
    </r>
  </si>
  <si>
    <t xml:space="preserve">C14（年金集計夫）がC15（年金集計妻）以上の場合は、さらにIF④で判定</t>
  </si>
  <si>
    <t xml:space="preserve">C14（年金集計夫）がC15（年金集計妻）より少ない場合は、0とする</t>
  </si>
  <si>
    <r>
      <rPr>
        <sz val="12"/>
        <rFont val="UD デジタル 教科書体 N-R"/>
        <family val="1"/>
        <charset val="1"/>
      </rPr>
      <t xml:space="preserve">IF④=</t>
    </r>
    <r>
      <rPr>
        <sz val="12"/>
        <rFont val="UD デジタル 教科書体 N-R"/>
        <family val="1"/>
        <charset val="128"/>
      </rPr>
      <t xml:space="preserve">IF(</t>
    </r>
    <r>
      <rPr>
        <sz val="12"/>
        <color rgb="FFFF0000"/>
        <rFont val="UD デジタル 教科書体 N-R"/>
        <family val="1"/>
        <charset val="128"/>
      </rPr>
      <t xml:space="preserve">C4</t>
    </r>
    <r>
      <rPr>
        <sz val="12"/>
        <rFont val="UD デジタル 教科書体 N-R"/>
        <family val="1"/>
        <charset val="128"/>
      </rPr>
      <t xml:space="preserve">&lt;69,</t>
    </r>
    <r>
      <rPr>
        <sz val="12"/>
        <color rgb="FF0000FF"/>
        <rFont val="UD デジタル 教科書体 N-R"/>
        <family val="1"/>
        <charset val="128"/>
      </rPr>
      <t xml:space="preserve">$D$84</t>
    </r>
    <r>
      <rPr>
        <sz val="12"/>
        <rFont val="UD デジタル 教科書体 N-R"/>
        <family val="1"/>
        <charset val="128"/>
      </rPr>
      <t xml:space="preserve">,</t>
    </r>
    <r>
      <rPr>
        <sz val="12"/>
        <color rgb="FFFF0000"/>
        <rFont val="UD デジタル 教科書体 N-R"/>
        <family val="1"/>
        <charset val="128"/>
      </rPr>
      <t xml:space="preserve">$D$85</t>
    </r>
    <r>
      <rPr>
        <sz val="12"/>
        <rFont val="UD デジタル 教科書体 N-R"/>
        <family val="1"/>
        <charset val="128"/>
      </rPr>
      <t xml:space="preserve">)</t>
    </r>
  </si>
  <si>
    <t xml:space="preserve">D84</t>
  </si>
  <si>
    <t xml:space="preserve">C4（年齢妻）が69歳以下の場合はD84（70歳未満配偶者控除額）</t>
  </si>
  <si>
    <t xml:space="preserve">D85</t>
  </si>
  <si>
    <t xml:space="preserve">C4（年齢妻）が70歳以上の場合はD85（70歳以上配偶者控除額）</t>
  </si>
  <si>
    <t xml:space="preserve">D34～AS34</t>
  </si>
  <si>
    <r>
      <rPr>
        <sz val="12"/>
        <rFont val="UD デジタル 教科書体 N-R"/>
        <family val="1"/>
        <charset val="1"/>
      </rPr>
      <t xml:space="preserve">D34</t>
    </r>
    <r>
      <rPr>
        <sz val="12"/>
        <rFont val="UD デジタル 教科書体 N-R"/>
        <family val="1"/>
        <charset val="128"/>
      </rPr>
      <t xml:space="preserve">=IF(</t>
    </r>
    <r>
      <rPr>
        <sz val="12"/>
        <color rgb="FF0000FF"/>
        <rFont val="UD デジタル 教科書体 N-R"/>
        <family val="1"/>
        <charset val="128"/>
      </rPr>
      <t xml:space="preserve">C15</t>
    </r>
    <r>
      <rPr>
        <sz val="12"/>
        <rFont val="UD デジタル 教科書体 N-R"/>
        <family val="1"/>
        <charset val="128"/>
      </rPr>
      <t xml:space="preserve">=0,0,IF(OR(</t>
    </r>
    <r>
      <rPr>
        <sz val="12"/>
        <color rgb="FFFF0000"/>
        <rFont val="UD デジタル 教科書体 N-R"/>
        <family val="1"/>
        <charset val="128"/>
      </rPr>
      <t xml:space="preserve">C3</t>
    </r>
    <r>
      <rPr>
        <sz val="12"/>
        <rFont val="UD デジタル 教科書体 N-R"/>
        <family val="1"/>
        <charset val="128"/>
      </rPr>
      <t xml:space="preserve">=0,</t>
    </r>
    <r>
      <rPr>
        <sz val="12"/>
        <color rgb="FFFF00FF"/>
        <rFont val="UD デジタル 教科書体 N-R"/>
        <family val="1"/>
        <charset val="128"/>
      </rPr>
      <t xml:space="preserve">C14</t>
    </r>
    <r>
      <rPr>
        <sz val="12"/>
        <rFont val="UD デジタル 教科書体 N-R"/>
        <family val="1"/>
        <charset val="128"/>
      </rPr>
      <t xml:space="preserve">-</t>
    </r>
    <r>
      <rPr>
        <sz val="12"/>
        <color rgb="FF008000"/>
        <rFont val="UD デジタル 教科書体 N-R"/>
        <family val="1"/>
        <charset val="128"/>
      </rPr>
      <t xml:space="preserve">C17</t>
    </r>
    <r>
      <rPr>
        <sz val="12"/>
        <rFont val="UD デジタル 教科書体 N-R"/>
        <family val="1"/>
        <charset val="128"/>
      </rPr>
      <t xml:space="preserve">&gt;</t>
    </r>
    <r>
      <rPr>
        <sz val="12"/>
        <color rgb="FF000080"/>
        <rFont val="UD デジタル 教科書体 N-R"/>
        <family val="1"/>
        <charset val="128"/>
      </rPr>
      <t xml:space="preserve">$F$84</t>
    </r>
    <r>
      <rPr>
        <sz val="12"/>
        <rFont val="UD デジタル 教科書体 N-R"/>
        <family val="1"/>
        <charset val="128"/>
      </rPr>
      <t xml:space="preserve">),0,IF(</t>
    </r>
    <r>
      <rPr>
        <sz val="12"/>
        <color rgb="FF0000FF"/>
        <rFont val="UD デジタル 教科書体 N-R"/>
        <family val="1"/>
        <charset val="128"/>
      </rPr>
      <t xml:space="preserve">C15</t>
    </r>
    <r>
      <rPr>
        <sz val="12"/>
        <rFont val="UD デジタル 教科書体 N-R"/>
        <family val="1"/>
        <charset val="128"/>
      </rPr>
      <t xml:space="preserve">&gt;=</t>
    </r>
    <r>
      <rPr>
        <sz val="12"/>
        <color rgb="FFFF00FF"/>
        <rFont val="UD デジタル 教科書体 N-R"/>
        <family val="1"/>
        <charset val="128"/>
      </rPr>
      <t xml:space="preserve">C14</t>
    </r>
    <r>
      <rPr>
        <sz val="12"/>
        <rFont val="UD デジタル 教科書体 N-R"/>
        <family val="1"/>
        <charset val="128"/>
      </rPr>
      <t xml:space="preserve">,IF(</t>
    </r>
    <r>
      <rPr>
        <sz val="12"/>
        <color rgb="FFFF0000"/>
        <rFont val="UD デジタル 教科書体 N-R"/>
        <family val="1"/>
        <charset val="128"/>
      </rPr>
      <t xml:space="preserve">C3</t>
    </r>
    <r>
      <rPr>
        <sz val="12"/>
        <rFont val="UD デジタル 教科書体 N-R"/>
        <family val="1"/>
        <charset val="128"/>
      </rPr>
      <t xml:space="preserve">&lt;69,</t>
    </r>
    <r>
      <rPr>
        <sz val="12"/>
        <color rgb="FF0000FF"/>
        <rFont val="UD デジタル 教科書体 N-R"/>
        <family val="1"/>
        <charset val="128"/>
      </rPr>
      <t xml:space="preserve">$D$84</t>
    </r>
    <r>
      <rPr>
        <sz val="12"/>
        <rFont val="UD デジタル 教科書体 N-R"/>
        <family val="1"/>
        <charset val="128"/>
      </rPr>
      <t xml:space="preserve">,</t>
    </r>
    <r>
      <rPr>
        <sz val="12"/>
        <color rgb="FFFF0000"/>
        <rFont val="UD デジタル 教科書体 N-R"/>
        <family val="1"/>
        <charset val="128"/>
      </rPr>
      <t xml:space="preserve">$D$85</t>
    </r>
    <r>
      <rPr>
        <sz val="12"/>
        <rFont val="UD デジタル 教科書体 N-R"/>
        <family val="1"/>
        <charset val="128"/>
      </rPr>
      <t xml:space="preserve">),0)))</t>
    </r>
  </si>
  <si>
    <r>
      <rPr>
        <sz val="12"/>
        <rFont val="UD デジタル 教科書体 N-R"/>
        <family val="1"/>
        <charset val="128"/>
      </rPr>
      <t xml:space="preserve">IF(</t>
    </r>
    <r>
      <rPr>
        <sz val="12"/>
        <color rgb="FF0000FF"/>
        <rFont val="UD デジタル 教科書体 N-R"/>
        <family val="1"/>
        <charset val="128"/>
      </rPr>
      <t xml:space="preserve">C15</t>
    </r>
    <r>
      <rPr>
        <sz val="12"/>
        <rFont val="UD デジタル 教科書体 N-R"/>
        <family val="1"/>
        <charset val="128"/>
      </rPr>
      <t xml:space="preserve">=0,0,IF①)</t>
    </r>
  </si>
  <si>
    <r>
      <rPr>
        <sz val="12"/>
        <rFont val="UD デジタル 教科書体 N-R"/>
        <family val="1"/>
        <charset val="1"/>
      </rPr>
      <t xml:space="preserve">C15（</t>
    </r>
    <r>
      <rPr>
        <sz val="12"/>
        <rFont val="UD デジタル 教科書体 N-R"/>
        <family val="1"/>
        <charset val="128"/>
      </rPr>
      <t xml:space="preserve">年金集計妻）</t>
    </r>
    <r>
      <rPr>
        <sz val="12"/>
        <rFont val="UD デジタル 教科書体 N-R"/>
        <family val="1"/>
        <charset val="1"/>
      </rPr>
      <t xml:space="preserve">が0の場合は0</t>
    </r>
  </si>
  <si>
    <r>
      <rPr>
        <sz val="12"/>
        <rFont val="UD デジタル 教科書体 N-R"/>
        <family val="1"/>
        <charset val="128"/>
      </rPr>
      <t xml:space="preserve">OR②=OR(</t>
    </r>
    <r>
      <rPr>
        <sz val="12"/>
        <color rgb="FFFF0000"/>
        <rFont val="UD デジタル 教科書体 N-R"/>
        <family val="1"/>
        <charset val="128"/>
      </rPr>
      <t xml:space="preserve">C3</t>
    </r>
    <r>
      <rPr>
        <sz val="12"/>
        <rFont val="UD デジタル 教科書体 N-R"/>
        <family val="1"/>
        <charset val="128"/>
      </rPr>
      <t xml:space="preserve">=0,</t>
    </r>
    <r>
      <rPr>
        <sz val="12"/>
        <color rgb="FFFF00FF"/>
        <rFont val="UD デジタル 教科書体 N-R"/>
        <family val="1"/>
        <charset val="128"/>
      </rPr>
      <t xml:space="preserve">C14</t>
    </r>
    <r>
      <rPr>
        <sz val="12"/>
        <rFont val="UD デジタル 教科書体 N-R"/>
        <family val="1"/>
        <charset val="128"/>
      </rPr>
      <t xml:space="preserve">-</t>
    </r>
    <r>
      <rPr>
        <sz val="12"/>
        <color rgb="FF008000"/>
        <rFont val="UD デジタル 教科書体 N-R"/>
        <family val="1"/>
        <charset val="128"/>
      </rPr>
      <t xml:space="preserve">C17</t>
    </r>
    <r>
      <rPr>
        <sz val="12"/>
        <rFont val="UD デジタル 教科書体 N-R"/>
        <family val="1"/>
        <charset val="128"/>
      </rPr>
      <t xml:space="preserve">&gt;</t>
    </r>
    <r>
      <rPr>
        <sz val="12"/>
        <color rgb="FF000080"/>
        <rFont val="UD デジタル 教科書体 N-R"/>
        <family val="1"/>
        <charset val="128"/>
      </rPr>
      <t xml:space="preserve">$F$84</t>
    </r>
    <r>
      <rPr>
        <sz val="12"/>
        <rFont val="UD デジタル 教科書体 N-R"/>
        <family val="1"/>
        <charset val="128"/>
      </rPr>
      <t xml:space="preserve">)</t>
    </r>
  </si>
  <si>
    <r>
      <rPr>
        <sz val="12"/>
        <rFont val="UD デジタル 教科書体 N-R"/>
        <family val="1"/>
        <charset val="1"/>
      </rPr>
      <t xml:space="preserve">C3（年齢夫）が0か、C14</t>
    </r>
    <r>
      <rPr>
        <sz val="12"/>
        <rFont val="UD デジタル 教科書体 N-R"/>
        <family val="1"/>
        <charset val="128"/>
      </rPr>
      <t xml:space="preserve">（年金集計夫）</t>
    </r>
    <r>
      <rPr>
        <sz val="12"/>
        <rFont val="UD デジタル 教科書体 N-R"/>
        <family val="1"/>
        <charset val="1"/>
      </rPr>
      <t xml:space="preserve">からC17（</t>
    </r>
    <r>
      <rPr>
        <sz val="12"/>
        <rFont val="UD デジタル 教科書体 N-R"/>
        <family val="1"/>
        <charset val="128"/>
      </rPr>
      <t xml:space="preserve">公的年金等控除額夫）</t>
    </r>
    <r>
      <rPr>
        <sz val="12"/>
        <rFont val="UD デジタル 教科書体 N-R"/>
        <family val="1"/>
        <charset val="1"/>
      </rPr>
      <t xml:space="preserve">を</t>
    </r>
    <r>
      <rPr>
        <sz val="12"/>
        <rFont val="UD デジタル 教科書体 N-R"/>
        <family val="1"/>
        <charset val="128"/>
      </rPr>
      <t xml:space="preserve">引いた値がF84（配偶者控除所得金額）より大きい場合のいづれか</t>
    </r>
  </si>
  <si>
    <r>
      <rPr>
        <sz val="12"/>
        <rFont val="UD デジタル 教科書体 N-R"/>
        <family val="1"/>
        <charset val="128"/>
      </rPr>
      <t xml:space="preserve">IF③=IF(</t>
    </r>
    <r>
      <rPr>
        <sz val="12"/>
        <color rgb="FF0000FF"/>
        <rFont val="UD デジタル 教科書体 N-R"/>
        <family val="1"/>
        <charset val="128"/>
      </rPr>
      <t xml:space="preserve">C15</t>
    </r>
    <r>
      <rPr>
        <sz val="12"/>
        <rFont val="UD デジタル 教科書体 N-R"/>
        <family val="1"/>
        <charset val="128"/>
      </rPr>
      <t xml:space="preserve">&gt;=</t>
    </r>
    <r>
      <rPr>
        <sz val="12"/>
        <color rgb="FFFF00FF"/>
        <rFont val="UD デジタル 教科書体 N-R"/>
        <family val="1"/>
        <charset val="128"/>
      </rPr>
      <t xml:space="preserve">C14</t>
    </r>
    <r>
      <rPr>
        <sz val="12"/>
        <rFont val="UD デジタル 教科書体 N-R"/>
        <family val="1"/>
        <charset val="128"/>
      </rPr>
      <t xml:space="preserve">,IF④,0)</t>
    </r>
  </si>
  <si>
    <t xml:space="preserve">C15（年金集計妻）がC14（年金集計夫）以上の場合は、さらにIF④で判定</t>
  </si>
  <si>
    <t xml:space="preserve">C15（年金集計妻）がC14（年金集計夫）より少ない場合は、0とする</t>
  </si>
  <si>
    <r>
      <rPr>
        <sz val="12"/>
        <rFont val="UD デジタル 教科書体 N-R"/>
        <family val="1"/>
        <charset val="1"/>
      </rPr>
      <t xml:space="preserve">IF④=</t>
    </r>
    <r>
      <rPr>
        <sz val="12"/>
        <rFont val="UD デジタル 教科書体 N-R"/>
        <family val="1"/>
        <charset val="128"/>
      </rPr>
      <t xml:space="preserve">IF(</t>
    </r>
    <r>
      <rPr>
        <sz val="12"/>
        <color rgb="FFFF0000"/>
        <rFont val="UD デジタル 教科書体 N-R"/>
        <family val="1"/>
        <charset val="128"/>
      </rPr>
      <t xml:space="preserve">C3</t>
    </r>
    <r>
      <rPr>
        <sz val="12"/>
        <rFont val="UD デジタル 教科書体 N-R"/>
        <family val="1"/>
        <charset val="128"/>
      </rPr>
      <t xml:space="preserve">&lt;69,</t>
    </r>
    <r>
      <rPr>
        <sz val="12"/>
        <color rgb="FF0000FF"/>
        <rFont val="UD デジタル 教科書体 N-R"/>
        <family val="1"/>
        <charset val="128"/>
      </rPr>
      <t xml:space="preserve">$D$84</t>
    </r>
    <r>
      <rPr>
        <sz val="12"/>
        <rFont val="UD デジタル 教科書体 N-R"/>
        <family val="1"/>
        <charset val="128"/>
      </rPr>
      <t xml:space="preserve">,</t>
    </r>
    <r>
      <rPr>
        <sz val="12"/>
        <color rgb="FFFF0000"/>
        <rFont val="UD デジタル 教科書体 N-R"/>
        <family val="1"/>
        <charset val="128"/>
      </rPr>
      <t xml:space="preserve">$D$85</t>
    </r>
    <r>
      <rPr>
        <sz val="12"/>
        <rFont val="UD デジタル 教科書体 N-R"/>
        <family val="1"/>
        <charset val="128"/>
      </rPr>
      <t xml:space="preserve">)</t>
    </r>
  </si>
  <si>
    <t xml:space="preserve">C3（年齢夫）が69歳以下の場合はD84（70歳未満配偶者控除額）</t>
  </si>
  <si>
    <t xml:space="preserve">C3（年齢夫）が70歳以上の場合はD85（70歳以上配偶者控除額）</t>
  </si>
  <si>
    <t xml:space="preserve">D37～AS37</t>
  </si>
  <si>
    <r>
      <rPr>
        <sz val="12"/>
        <rFont val="UD デジタル 教科書体 N-R"/>
        <family val="1"/>
        <charset val="1"/>
      </rPr>
      <t xml:space="preserve">D37</t>
    </r>
    <r>
      <rPr>
        <sz val="12"/>
        <rFont val="UD デジタル 教科書体 N-R"/>
        <family val="1"/>
        <charset val="128"/>
      </rPr>
      <t xml:space="preserve">=IF(</t>
    </r>
    <r>
      <rPr>
        <sz val="12"/>
        <color rgb="FF0000FF"/>
        <rFont val="UD デジタル 教科書体 N-R"/>
        <family val="1"/>
        <charset val="128"/>
      </rPr>
      <t xml:space="preserve">C14</t>
    </r>
    <r>
      <rPr>
        <sz val="12"/>
        <rFont val="UD デジタル 教科書体 N-R"/>
        <family val="1"/>
        <charset val="128"/>
      </rPr>
      <t xml:space="preserve">=0,0,IF(</t>
    </r>
    <r>
      <rPr>
        <sz val="12"/>
        <color rgb="FFFF0000"/>
        <rFont val="UD デジタル 教科書体 N-R"/>
        <family val="1"/>
        <charset val="128"/>
      </rPr>
      <t xml:space="preserve">C15</t>
    </r>
    <r>
      <rPr>
        <sz val="12"/>
        <rFont val="UD デジタル 教科書体 N-R"/>
        <family val="1"/>
        <charset val="128"/>
      </rPr>
      <t xml:space="preserve">=0,SUM(</t>
    </r>
    <r>
      <rPr>
        <sz val="12"/>
        <color rgb="FFFF00FF"/>
        <rFont val="UD デジタル 教科書体 N-R"/>
        <family val="1"/>
        <charset val="128"/>
      </rPr>
      <t xml:space="preserve">C17:C18</t>
    </r>
    <r>
      <rPr>
        <sz val="12"/>
        <rFont val="UD デジタル 教科書体 N-R"/>
        <family val="1"/>
        <charset val="128"/>
      </rPr>
      <t xml:space="preserve">,</t>
    </r>
    <r>
      <rPr>
        <sz val="12"/>
        <color rgb="FF008000"/>
        <rFont val="UD デジタル 教科書体 N-R"/>
        <family val="1"/>
        <charset val="128"/>
      </rPr>
      <t xml:space="preserve">C23:C25</t>
    </r>
    <r>
      <rPr>
        <sz val="12"/>
        <rFont val="UD デジタル 教科書体 N-R"/>
        <family val="1"/>
        <charset val="128"/>
      </rPr>
      <t xml:space="preserve">,</t>
    </r>
    <r>
      <rPr>
        <sz val="12"/>
        <color rgb="FF000080"/>
        <rFont val="UD デジタル 教科書体 N-R"/>
        <family val="1"/>
        <charset val="128"/>
      </rPr>
      <t xml:space="preserve">D33:D36</t>
    </r>
    <r>
      <rPr>
        <sz val="12"/>
        <rFont val="UD デジタル 教科書体 N-R"/>
        <family val="1"/>
        <charset val="128"/>
      </rPr>
      <t xml:space="preserve">),IF(</t>
    </r>
    <r>
      <rPr>
        <sz val="12"/>
        <color rgb="FF0000FF"/>
        <rFont val="UD デジタル 教科書体 N-R"/>
        <family val="1"/>
        <charset val="128"/>
      </rPr>
      <t xml:space="preserve">C14</t>
    </r>
    <r>
      <rPr>
        <sz val="12"/>
        <rFont val="UD デジタル 教科書体 N-R"/>
        <family val="1"/>
        <charset val="128"/>
      </rPr>
      <t xml:space="preserve">&gt;</t>
    </r>
    <r>
      <rPr>
        <sz val="12"/>
        <color rgb="FFFF0000"/>
        <rFont val="UD デジタル 教科書体 N-R"/>
        <family val="1"/>
        <charset val="128"/>
      </rPr>
      <t xml:space="preserve">C15</t>
    </r>
    <r>
      <rPr>
        <sz val="12"/>
        <rFont val="UD デジタル 教科書体 N-R"/>
        <family val="1"/>
        <charset val="128"/>
      </rPr>
      <t xml:space="preserve">,SUM(</t>
    </r>
    <r>
      <rPr>
        <sz val="12"/>
        <color rgb="FF808000"/>
        <rFont val="UD デジタル 教科書体 N-R"/>
        <family val="1"/>
        <charset val="128"/>
      </rPr>
      <t xml:space="preserve">C17</t>
    </r>
    <r>
      <rPr>
        <sz val="12"/>
        <rFont val="UD デジタル 教科書体 N-R"/>
        <family val="1"/>
        <charset val="128"/>
      </rPr>
      <t xml:space="preserve">,</t>
    </r>
    <r>
      <rPr>
        <sz val="12"/>
        <color rgb="FF008000"/>
        <rFont val="UD デジタル 教科書体 N-R"/>
        <family val="1"/>
        <charset val="128"/>
      </rPr>
      <t xml:space="preserve">C23:C25</t>
    </r>
    <r>
      <rPr>
        <sz val="12"/>
        <rFont val="UD デジタル 教科書体 N-R"/>
        <family val="1"/>
        <charset val="128"/>
      </rPr>
      <t xml:space="preserve">,</t>
    </r>
    <r>
      <rPr>
        <sz val="12"/>
        <color rgb="FFFF0000"/>
        <rFont val="UD デジタル 教科書体 N-R"/>
        <family val="1"/>
        <charset val="128"/>
      </rPr>
      <t xml:space="preserve">D33</t>
    </r>
    <r>
      <rPr>
        <sz val="12"/>
        <rFont val="UD デジタル 教科書体 N-R"/>
        <family val="1"/>
        <charset val="128"/>
      </rPr>
      <t xml:space="preserve">,</t>
    </r>
    <r>
      <rPr>
        <sz val="12"/>
        <color rgb="FFFF00FF"/>
        <rFont val="UD デジタル 教科書体 N-R"/>
        <family val="1"/>
        <charset val="128"/>
      </rPr>
      <t xml:space="preserve">D35:D36</t>
    </r>
    <r>
      <rPr>
        <sz val="12"/>
        <rFont val="UD デジタル 教科書体 N-R"/>
        <family val="1"/>
        <charset val="128"/>
      </rPr>
      <t xml:space="preserve">),</t>
    </r>
    <r>
      <rPr>
        <sz val="12"/>
        <color rgb="FF808000"/>
        <rFont val="UD デジタル 教科書体 N-R"/>
        <family val="1"/>
        <charset val="128"/>
      </rPr>
      <t xml:space="preserve">C17</t>
    </r>
    <r>
      <rPr>
        <sz val="12"/>
        <rFont val="UD デジタル 教科書体 N-R"/>
        <family val="1"/>
        <charset val="128"/>
      </rPr>
      <t xml:space="preserve">))+</t>
    </r>
    <r>
      <rPr>
        <sz val="12"/>
        <color rgb="FF000080"/>
        <rFont val="UD デジタル 教科書体 N-R"/>
        <family val="1"/>
        <charset val="128"/>
      </rPr>
      <t xml:space="preserve">$D$82</t>
    </r>
    <r>
      <rPr>
        <sz val="12"/>
        <rFont val="UD デジタル 教科書体 N-R"/>
        <family val="1"/>
        <charset val="128"/>
      </rPr>
      <t xml:space="preserve">)</t>
    </r>
  </si>
  <si>
    <t xml:space="preserve">C14（年金集計夫）が0の場合は0</t>
  </si>
  <si>
    <r>
      <rPr>
        <sz val="12"/>
        <rFont val="UD デジタル 教科書体 N-R"/>
        <family val="1"/>
        <charset val="128"/>
      </rPr>
      <t xml:space="preserve">IF①=IF(</t>
    </r>
    <r>
      <rPr>
        <sz val="12"/>
        <color rgb="FFFF0000"/>
        <rFont val="UD デジタル 教科書体 N-R"/>
        <family val="1"/>
        <charset val="128"/>
      </rPr>
      <t xml:space="preserve">C15</t>
    </r>
    <r>
      <rPr>
        <sz val="12"/>
        <rFont val="UD デジタル 教科書体 N-R"/>
        <family val="1"/>
        <charset val="128"/>
      </rPr>
      <t xml:space="preserve">=0,SUM②,IF③)+</t>
    </r>
    <r>
      <rPr>
        <sz val="12"/>
        <color rgb="FF000080"/>
        <rFont val="UD デジタル 教科書体 N-R"/>
        <family val="1"/>
        <charset val="128"/>
      </rPr>
      <t xml:space="preserve">$D$82</t>
    </r>
  </si>
  <si>
    <t xml:space="preserve">SUM</t>
  </si>
  <si>
    <r>
      <rPr>
        <sz val="12"/>
        <rFont val="UD デジタル 教科書体 N-R"/>
        <family val="1"/>
        <charset val="1"/>
      </rPr>
      <t xml:space="preserve">C15（年金集計妻）が0の場合はSUM②の値にD82（</t>
    </r>
    <r>
      <rPr>
        <sz val="12"/>
        <rFont val="UD デジタル 教科書体 N-R"/>
        <family val="1"/>
        <charset val="128"/>
      </rPr>
      <t xml:space="preserve">基礎控除額）を足した値</t>
    </r>
  </si>
  <si>
    <r>
      <rPr>
        <sz val="12"/>
        <rFont val="UD デジタル 教科書体 N-R"/>
        <family val="1"/>
        <charset val="128"/>
      </rPr>
      <t xml:space="preserve">SUM②=SUM(</t>
    </r>
    <r>
      <rPr>
        <sz val="12"/>
        <color rgb="FFFF00FF"/>
        <rFont val="UD デジタル 教科書体 N-R"/>
        <family val="1"/>
        <charset val="128"/>
      </rPr>
      <t xml:space="preserve">C17:C18</t>
    </r>
    <r>
      <rPr>
        <sz val="12"/>
        <rFont val="UD デジタル 教科書体 N-R"/>
        <family val="1"/>
        <charset val="128"/>
      </rPr>
      <t xml:space="preserve">,</t>
    </r>
    <r>
      <rPr>
        <sz val="12"/>
        <color rgb="FF008000"/>
        <rFont val="UD デジタル 教科書体 N-R"/>
        <family val="1"/>
        <charset val="128"/>
      </rPr>
      <t xml:space="preserve">C23:C25</t>
    </r>
    <r>
      <rPr>
        <sz val="12"/>
        <rFont val="UD デジタル 教科書体 N-R"/>
        <family val="1"/>
        <charset val="128"/>
      </rPr>
      <t xml:space="preserve">,</t>
    </r>
    <r>
      <rPr>
        <sz val="12"/>
        <color rgb="FF000080"/>
        <rFont val="UD デジタル 教科書体 N-R"/>
        <family val="1"/>
        <charset val="128"/>
      </rPr>
      <t xml:space="preserve">D33:D36</t>
    </r>
    <r>
      <rPr>
        <sz val="12"/>
        <rFont val="UD デジタル 教科書体 N-R"/>
        <family val="1"/>
        <charset val="128"/>
      </rPr>
      <t xml:space="preserve">)</t>
    </r>
  </si>
  <si>
    <r>
      <rPr>
        <sz val="12"/>
        <rFont val="UD デジタル 教科書体 N-R"/>
        <family val="1"/>
        <charset val="1"/>
      </rPr>
      <t xml:space="preserve">C17（</t>
    </r>
    <r>
      <rPr>
        <sz val="12"/>
        <rFont val="UD デジタル 教科書体 N-R"/>
        <family val="1"/>
        <charset val="128"/>
      </rPr>
      <t xml:space="preserve">公的年金等控除額夫）</t>
    </r>
    <r>
      <rPr>
        <sz val="12"/>
        <rFont val="UD デジタル 教科書体 N-R"/>
        <family val="1"/>
        <charset val="1"/>
      </rPr>
      <t xml:space="preserve">からC18</t>
    </r>
    <r>
      <rPr>
        <sz val="12"/>
        <rFont val="UD デジタル 教科書体 N-R"/>
        <family val="1"/>
        <charset val="128"/>
      </rPr>
      <t xml:space="preserve">（公的年金等控除額妻）</t>
    </r>
    <r>
      <rPr>
        <sz val="12"/>
        <rFont val="UD デジタル 教科書体 N-R"/>
        <family val="1"/>
        <charset val="1"/>
      </rPr>
      <t xml:space="preserve">、C23（</t>
    </r>
    <r>
      <rPr>
        <sz val="12"/>
        <rFont val="UD デジタル 教科書体 N-R"/>
        <family val="1"/>
        <charset val="128"/>
      </rPr>
      <t xml:space="preserve">健康保険料）</t>
    </r>
    <r>
      <rPr>
        <sz val="12"/>
        <rFont val="UD デジタル 教科書体 N-R"/>
        <family val="1"/>
        <charset val="1"/>
      </rPr>
      <t xml:space="preserve">からC25（国民年金支払額）、D33（</t>
    </r>
    <r>
      <rPr>
        <sz val="12"/>
        <rFont val="UD デジタル 教科書体 N-R"/>
        <family val="1"/>
        <charset val="128"/>
      </rPr>
      <t xml:space="preserve">住民税配偶者控除額）</t>
    </r>
    <r>
      <rPr>
        <sz val="12"/>
        <rFont val="UD デジタル 教科書体 N-R"/>
        <family val="1"/>
        <charset val="1"/>
      </rPr>
      <t xml:space="preserve">からD36（</t>
    </r>
    <r>
      <rPr>
        <sz val="12"/>
        <rFont val="UD デジタル 教科書体 N-R"/>
        <family val="1"/>
        <charset val="128"/>
      </rPr>
      <t xml:space="preserve">住民税その他控除額）</t>
    </r>
    <r>
      <rPr>
        <sz val="12"/>
        <rFont val="UD デジタル 教科書体 N-R"/>
        <family val="1"/>
        <charset val="1"/>
      </rPr>
      <t xml:space="preserve">を全て足した値</t>
    </r>
  </si>
  <si>
    <r>
      <rPr>
        <sz val="12"/>
        <rFont val="UD デジタル 教科書体 N-R"/>
        <family val="1"/>
        <charset val="128"/>
      </rPr>
      <t xml:space="preserve">IF③=IF(</t>
    </r>
    <r>
      <rPr>
        <sz val="12"/>
        <color rgb="FF0000FF"/>
        <rFont val="UD デジタル 教科書体 N-R"/>
        <family val="1"/>
        <charset val="128"/>
      </rPr>
      <t xml:space="preserve">C14</t>
    </r>
    <r>
      <rPr>
        <sz val="12"/>
        <rFont val="UD デジタル 教科書体 N-R"/>
        <family val="1"/>
        <charset val="128"/>
      </rPr>
      <t xml:space="preserve">&gt;</t>
    </r>
    <r>
      <rPr>
        <sz val="12"/>
        <color rgb="FFFF0000"/>
        <rFont val="UD デジタル 教科書体 N-R"/>
        <family val="1"/>
        <charset val="128"/>
      </rPr>
      <t xml:space="preserve">C15</t>
    </r>
    <r>
      <rPr>
        <sz val="12"/>
        <rFont val="UD デジタル 教科書体 N-R"/>
        <family val="1"/>
        <charset val="128"/>
      </rPr>
      <t xml:space="preserve">,SUM④,</t>
    </r>
    <r>
      <rPr>
        <sz val="12"/>
        <color rgb="FF808000"/>
        <rFont val="UD デジタル 教科書体 N-R"/>
        <family val="1"/>
        <charset val="128"/>
      </rPr>
      <t xml:space="preserve">C17</t>
    </r>
    <r>
      <rPr>
        <sz val="12"/>
        <rFont val="UD デジタル 教科書体 N-R"/>
        <family val="1"/>
        <charset val="128"/>
      </rPr>
      <t xml:space="preserve">)+</t>
    </r>
    <r>
      <rPr>
        <sz val="12"/>
        <color rgb="FF000080"/>
        <rFont val="UD デジタル 教科書体 N-R"/>
        <family val="1"/>
        <charset val="128"/>
      </rPr>
      <t xml:space="preserve">$D$82</t>
    </r>
    <r>
      <rPr>
        <sz val="12"/>
        <rFont val="UD デジタル 教科書体 N-R"/>
        <family val="1"/>
        <charset val="128"/>
      </rPr>
      <t xml:space="preserve">)</t>
    </r>
  </si>
  <si>
    <r>
      <rPr>
        <sz val="12"/>
        <rFont val="UD デジタル 教科書体 N-R"/>
        <family val="1"/>
        <charset val="1"/>
      </rPr>
      <t xml:space="preserve">C14（年金集計夫）がC15</t>
    </r>
    <r>
      <rPr>
        <sz val="12"/>
        <rFont val="UD デジタル 教科書体 N-R"/>
        <family val="1"/>
        <charset val="128"/>
      </rPr>
      <t xml:space="preserve">（年金集計妻夫）より多い</t>
    </r>
    <r>
      <rPr>
        <sz val="12"/>
        <rFont val="UD デジタル 教科書体 N-R"/>
        <family val="1"/>
        <charset val="1"/>
      </rPr>
      <t xml:space="preserve">場合はSUM④の値</t>
    </r>
    <r>
      <rPr>
        <sz val="12"/>
        <rFont val="UD デジタル 教科書体 N-R"/>
        <family val="1"/>
        <charset val="128"/>
      </rPr>
      <t xml:space="preserve">にD82（基礎控除額）を足した値</t>
    </r>
  </si>
  <si>
    <r>
      <rPr>
        <sz val="12"/>
        <rFont val="UD デジタル 教科書体 N-R"/>
        <family val="1"/>
        <charset val="1"/>
      </rPr>
      <t xml:space="preserve">C17（公的年金等控除額夫）</t>
    </r>
    <r>
      <rPr>
        <sz val="12"/>
        <rFont val="UD デジタル 教科書体 N-R"/>
        <family val="1"/>
        <charset val="128"/>
      </rPr>
      <t xml:space="preserve">にD82（基礎控除額）を足した値</t>
    </r>
  </si>
  <si>
    <r>
      <rPr>
        <sz val="12"/>
        <rFont val="UD デジタル 教科書体 N-R"/>
        <family val="1"/>
        <charset val="128"/>
      </rPr>
      <t xml:space="preserve">SUM④=SUM(</t>
    </r>
    <r>
      <rPr>
        <sz val="12"/>
        <color rgb="FF808000"/>
        <rFont val="UD デジタル 教科書体 N-R"/>
        <family val="1"/>
        <charset val="128"/>
      </rPr>
      <t xml:space="preserve">C17</t>
    </r>
    <r>
      <rPr>
        <sz val="12"/>
        <rFont val="UD デジタル 教科書体 N-R"/>
        <family val="1"/>
        <charset val="128"/>
      </rPr>
      <t xml:space="preserve">,</t>
    </r>
    <r>
      <rPr>
        <sz val="12"/>
        <color rgb="FF008000"/>
        <rFont val="UD デジタル 教科書体 N-R"/>
        <family val="1"/>
        <charset val="128"/>
      </rPr>
      <t xml:space="preserve">C23:C25</t>
    </r>
    <r>
      <rPr>
        <sz val="12"/>
        <rFont val="UD デジタル 教科書体 N-R"/>
        <family val="1"/>
        <charset val="128"/>
      </rPr>
      <t xml:space="preserve">,</t>
    </r>
    <r>
      <rPr>
        <sz val="12"/>
        <color rgb="FFFF0000"/>
        <rFont val="UD デジタル 教科書体 N-R"/>
        <family val="1"/>
        <charset val="128"/>
      </rPr>
      <t xml:space="preserve">D33</t>
    </r>
    <r>
      <rPr>
        <sz val="12"/>
        <rFont val="UD デジタル 教科書体 N-R"/>
        <family val="1"/>
        <charset val="128"/>
      </rPr>
      <t xml:space="preserve">,</t>
    </r>
    <r>
      <rPr>
        <sz val="12"/>
        <color rgb="FFFF00FF"/>
        <rFont val="UD デジタル 教科書体 N-R"/>
        <family val="1"/>
        <charset val="128"/>
      </rPr>
      <t xml:space="preserve">D35:D36</t>
    </r>
    <r>
      <rPr>
        <sz val="12"/>
        <rFont val="UD デジタル 教科書体 N-R"/>
        <family val="1"/>
        <charset val="128"/>
      </rPr>
      <t xml:space="preserve">)</t>
    </r>
  </si>
  <si>
    <t xml:space="preserve">C17（公的年金等控除額夫）にC23（健康保険料）からC25（国民年金支払額）、D33（住民税
配偶者控除額夫）、D35（住民税その他控除額）からD36（住民税その他控除額）を全て足した値</t>
  </si>
  <si>
    <t xml:space="preserve">D38～AS38</t>
  </si>
  <si>
    <r>
      <rPr>
        <sz val="12"/>
        <rFont val="UD デジタル 教科書体 N-R"/>
        <family val="1"/>
        <charset val="1"/>
      </rPr>
      <t xml:space="preserve">D38</t>
    </r>
    <r>
      <rPr>
        <sz val="12"/>
        <rFont val="UD デジタル 教科書体 N-R"/>
        <family val="1"/>
        <charset val="128"/>
      </rPr>
      <t xml:space="preserve">==IF(</t>
    </r>
    <r>
      <rPr>
        <sz val="12"/>
        <color rgb="FF0000FF"/>
        <rFont val="UD デジタル 教科書体 N-R"/>
        <family val="1"/>
        <charset val="128"/>
      </rPr>
      <t xml:space="preserve">C15</t>
    </r>
    <r>
      <rPr>
        <sz val="12"/>
        <rFont val="UD デジタル 教科書体 N-R"/>
        <family val="1"/>
        <charset val="128"/>
      </rPr>
      <t xml:space="preserve">=0,0,IF(</t>
    </r>
    <r>
      <rPr>
        <sz val="12"/>
        <color rgb="FFFF0000"/>
        <rFont val="UD デジタル 教科書体 N-R"/>
        <family val="1"/>
        <charset val="128"/>
      </rPr>
      <t xml:space="preserve">C14</t>
    </r>
    <r>
      <rPr>
        <sz val="12"/>
        <rFont val="UD デジタル 教科書体 N-R"/>
        <family val="1"/>
        <charset val="128"/>
      </rPr>
      <t xml:space="preserve">=0,SUM(</t>
    </r>
    <r>
      <rPr>
        <sz val="12"/>
        <color rgb="FFFF00FF"/>
        <rFont val="UD デジタル 教科書体 N-R"/>
        <family val="1"/>
        <charset val="128"/>
      </rPr>
      <t xml:space="preserve">C17:C18</t>
    </r>
    <r>
      <rPr>
        <sz val="12"/>
        <rFont val="UD デジタル 教科書体 N-R"/>
        <family val="1"/>
        <charset val="128"/>
      </rPr>
      <t xml:space="preserve">,</t>
    </r>
    <r>
      <rPr>
        <sz val="12"/>
        <color rgb="FF008000"/>
        <rFont val="UD デジタル 教科書体 N-R"/>
        <family val="1"/>
        <charset val="128"/>
      </rPr>
      <t xml:space="preserve">C23:C25</t>
    </r>
    <r>
      <rPr>
        <sz val="12"/>
        <rFont val="UD デジタル 教科書体 N-R"/>
        <family val="1"/>
        <charset val="128"/>
      </rPr>
      <t xml:space="preserve">,</t>
    </r>
    <r>
      <rPr>
        <sz val="12"/>
        <color rgb="FF000080"/>
        <rFont val="UD デジタル 教科書体 N-R"/>
        <family val="1"/>
        <charset val="128"/>
      </rPr>
      <t xml:space="preserve">D33:D36</t>
    </r>
    <r>
      <rPr>
        <sz val="12"/>
        <rFont val="UD デジタル 教科書体 N-R"/>
        <family val="1"/>
        <charset val="128"/>
      </rPr>
      <t xml:space="preserve">),IF(</t>
    </r>
    <r>
      <rPr>
        <sz val="12"/>
        <color rgb="FF0000FF"/>
        <rFont val="UD デジタル 教科書体 N-R"/>
        <family val="1"/>
        <charset val="128"/>
      </rPr>
      <t xml:space="preserve">C15</t>
    </r>
    <r>
      <rPr>
        <sz val="12"/>
        <rFont val="UD デジタル 教科書体 N-R"/>
        <family val="1"/>
        <charset val="128"/>
      </rPr>
      <t xml:space="preserve">&gt;</t>
    </r>
    <r>
      <rPr>
        <sz val="12"/>
        <color rgb="FFFF0000"/>
        <rFont val="UD デジタル 教科書体 N-R"/>
        <family val="1"/>
        <charset val="128"/>
      </rPr>
      <t xml:space="preserve">C14</t>
    </r>
    <r>
      <rPr>
        <sz val="12"/>
        <rFont val="UD デジタル 教科書体 N-R"/>
        <family val="1"/>
        <charset val="128"/>
      </rPr>
      <t xml:space="preserve">,SUM(</t>
    </r>
    <r>
      <rPr>
        <sz val="12"/>
        <color rgb="FF808000"/>
        <rFont val="UD デジタル 教科書体 N-R"/>
        <family val="1"/>
        <charset val="128"/>
      </rPr>
      <t xml:space="preserve">C18</t>
    </r>
    <r>
      <rPr>
        <sz val="12"/>
        <rFont val="UD デジタル 教科書体 N-R"/>
        <family val="1"/>
        <charset val="128"/>
      </rPr>
      <t xml:space="preserve">,</t>
    </r>
    <r>
      <rPr>
        <sz val="12"/>
        <color rgb="FF008000"/>
        <rFont val="UD デジタル 教科書体 N-R"/>
        <family val="1"/>
        <charset val="128"/>
      </rPr>
      <t xml:space="preserve">C23:C25</t>
    </r>
    <r>
      <rPr>
        <sz val="12"/>
        <rFont val="UD デジタル 教科書体 N-R"/>
        <family val="1"/>
        <charset val="128"/>
      </rPr>
      <t xml:space="preserve">,</t>
    </r>
    <r>
      <rPr>
        <sz val="12"/>
        <color rgb="FFFF0000"/>
        <rFont val="UD デジタル 教科書体 N-R"/>
        <family val="1"/>
        <charset val="128"/>
      </rPr>
      <t xml:space="preserve">D34</t>
    </r>
    <r>
      <rPr>
        <sz val="12"/>
        <rFont val="UD デジタル 教科書体 N-R"/>
        <family val="1"/>
        <charset val="128"/>
      </rPr>
      <t xml:space="preserve">,</t>
    </r>
    <r>
      <rPr>
        <sz val="12"/>
        <color rgb="FFFF00FF"/>
        <rFont val="UD デジタル 教科書体 N-R"/>
        <family val="1"/>
        <charset val="128"/>
      </rPr>
      <t xml:space="preserve">D35:D36</t>
    </r>
    <r>
      <rPr>
        <sz val="12"/>
        <rFont val="UD デジタル 教科書体 N-R"/>
        <family val="1"/>
        <charset val="128"/>
      </rPr>
      <t xml:space="preserve">),</t>
    </r>
    <r>
      <rPr>
        <sz val="12"/>
        <color rgb="FF808000"/>
        <rFont val="UD デジタル 教科書体 N-R"/>
        <family val="1"/>
        <charset val="128"/>
      </rPr>
      <t xml:space="preserve">C18</t>
    </r>
    <r>
      <rPr>
        <sz val="12"/>
        <rFont val="UD デジタル 教科書体 N-R"/>
        <family val="1"/>
        <charset val="128"/>
      </rPr>
      <t xml:space="preserve">))+</t>
    </r>
    <r>
      <rPr>
        <sz val="12"/>
        <color rgb="FF000080"/>
        <rFont val="UD デジタル 教科書体 N-R"/>
        <family val="1"/>
        <charset val="128"/>
      </rPr>
      <t xml:space="preserve">$D$82</t>
    </r>
    <r>
      <rPr>
        <sz val="12"/>
        <rFont val="UD デジタル 教科書体 N-R"/>
        <family val="1"/>
        <charset val="128"/>
      </rPr>
      <t xml:space="preserve">)</t>
    </r>
  </si>
  <si>
    <t xml:space="preserve">C15（年金集計妻）が0の場合は0</t>
  </si>
  <si>
    <r>
      <rPr>
        <sz val="12"/>
        <rFont val="UD デジタル 教科書体 N-R"/>
        <family val="1"/>
        <charset val="128"/>
      </rPr>
      <t xml:space="preserve">IF①=IF(</t>
    </r>
    <r>
      <rPr>
        <sz val="12"/>
        <color rgb="FFFF0000"/>
        <rFont val="UD デジタル 教科書体 N-R"/>
        <family val="1"/>
        <charset val="128"/>
      </rPr>
      <t xml:space="preserve">C14</t>
    </r>
    <r>
      <rPr>
        <sz val="12"/>
        <rFont val="UD デジタル 教科書体 N-R"/>
        <family val="1"/>
        <charset val="128"/>
      </rPr>
      <t xml:space="preserve">=0,SUM②,IF③)+</t>
    </r>
    <r>
      <rPr>
        <sz val="12"/>
        <color rgb="FF000080"/>
        <rFont val="UD デジタル 教科書体 N-R"/>
        <family val="1"/>
        <charset val="128"/>
      </rPr>
      <t xml:space="preserve">$D$82</t>
    </r>
  </si>
  <si>
    <r>
      <rPr>
        <sz val="12"/>
        <rFont val="UD デジタル 教科書体 N-R"/>
        <family val="1"/>
        <charset val="1"/>
      </rPr>
      <t xml:space="preserve">C14（年金集計夫）が0の場合はSUM②の値にD82（</t>
    </r>
    <r>
      <rPr>
        <sz val="12"/>
        <rFont val="UD デジタル 教科書体 N-R"/>
        <family val="1"/>
        <charset val="128"/>
      </rPr>
      <t xml:space="preserve">基礎控除額）を足した値</t>
    </r>
  </si>
  <si>
    <r>
      <rPr>
        <sz val="12"/>
        <rFont val="UD デジタル 教科書体 N-R"/>
        <family val="1"/>
        <charset val="1"/>
      </rPr>
      <t xml:space="preserve">C17（</t>
    </r>
    <r>
      <rPr>
        <sz val="12"/>
        <rFont val="UD デジタル 教科書体 N-R"/>
        <family val="1"/>
        <charset val="128"/>
      </rPr>
      <t xml:space="preserve">公的年金等控除額夫）</t>
    </r>
    <r>
      <rPr>
        <sz val="12"/>
        <rFont val="UD デジタル 教科書体 N-R"/>
        <family val="1"/>
        <charset val="1"/>
      </rPr>
      <t xml:space="preserve">からC18</t>
    </r>
    <r>
      <rPr>
        <sz val="12"/>
        <rFont val="UD デジタル 教科書体 N-R"/>
        <family val="1"/>
        <charset val="128"/>
      </rPr>
      <t xml:space="preserve">（公的年金等控除額妻）</t>
    </r>
    <r>
      <rPr>
        <sz val="12"/>
        <rFont val="UD デジタル 教科書体 N-R"/>
        <family val="1"/>
        <charset val="1"/>
      </rPr>
      <t xml:space="preserve">、C23（</t>
    </r>
    <r>
      <rPr>
        <sz val="12"/>
        <rFont val="UD デジタル 教科書体 N-R"/>
        <family val="1"/>
        <charset val="128"/>
      </rPr>
      <t xml:space="preserve">健康保険料）</t>
    </r>
    <r>
      <rPr>
        <sz val="12"/>
        <rFont val="UD デジタル 教科書体 N-R"/>
        <family val="1"/>
        <charset val="1"/>
      </rPr>
      <t xml:space="preserve">からC25（国民年金支払額）、D33（</t>
    </r>
    <r>
      <rPr>
        <sz val="12"/>
        <rFont val="UD デジタル 教科書体 N-R"/>
        <family val="1"/>
        <charset val="128"/>
      </rPr>
      <t xml:space="preserve">住民税
配偶者控除額）</t>
    </r>
    <r>
      <rPr>
        <sz val="12"/>
        <rFont val="UD デジタル 教科書体 N-R"/>
        <family val="1"/>
        <charset val="1"/>
      </rPr>
      <t xml:space="preserve">からD36（</t>
    </r>
    <r>
      <rPr>
        <sz val="12"/>
        <rFont val="UD デジタル 教科書体 N-R"/>
        <family val="1"/>
        <charset val="128"/>
      </rPr>
      <t xml:space="preserve">住民税その他控除額）</t>
    </r>
    <r>
      <rPr>
        <sz val="12"/>
        <rFont val="UD デジタル 教科書体 N-R"/>
        <family val="1"/>
        <charset val="1"/>
      </rPr>
      <t xml:space="preserve">を全て足した値</t>
    </r>
  </si>
  <si>
    <r>
      <rPr>
        <sz val="12"/>
        <rFont val="UD デジタル 教科書体 N-R"/>
        <family val="1"/>
        <charset val="128"/>
      </rPr>
      <t xml:space="preserve">IF③=IF(</t>
    </r>
    <r>
      <rPr>
        <sz val="12"/>
        <color rgb="FF0000FF"/>
        <rFont val="UD デジタル 教科書体 N-R"/>
        <family val="1"/>
        <charset val="128"/>
      </rPr>
      <t xml:space="preserve">C15</t>
    </r>
    <r>
      <rPr>
        <sz val="12"/>
        <rFont val="UD デジタル 教科書体 N-R"/>
        <family val="1"/>
        <charset val="128"/>
      </rPr>
      <t xml:space="preserve">&gt;</t>
    </r>
    <r>
      <rPr>
        <sz val="12"/>
        <color rgb="FFFF0000"/>
        <rFont val="UD デジタル 教科書体 N-R"/>
        <family val="1"/>
        <charset val="128"/>
      </rPr>
      <t xml:space="preserve">C14</t>
    </r>
    <r>
      <rPr>
        <sz val="12"/>
        <rFont val="UD デジタル 教科書体 N-R"/>
        <family val="1"/>
        <charset val="128"/>
      </rPr>
      <t xml:space="preserve">,SUM④,</t>
    </r>
    <r>
      <rPr>
        <sz val="12"/>
        <color rgb="FF808000"/>
        <rFont val="UD デジタル 教科書体 N-R"/>
        <family val="1"/>
        <charset val="128"/>
      </rPr>
      <t xml:space="preserve">C18</t>
    </r>
    <r>
      <rPr>
        <sz val="12"/>
        <rFont val="UD デジタル 教科書体 N-R"/>
        <family val="1"/>
        <charset val="128"/>
      </rPr>
      <t xml:space="preserve">)+</t>
    </r>
    <r>
      <rPr>
        <sz val="12"/>
        <color rgb="FF000080"/>
        <rFont val="UD デジタル 教科書体 N-R"/>
        <family val="1"/>
        <charset val="128"/>
      </rPr>
      <t xml:space="preserve">$D$82</t>
    </r>
    <r>
      <rPr>
        <sz val="12"/>
        <rFont val="UD デジタル 教科書体 N-R"/>
        <family val="1"/>
        <charset val="128"/>
      </rPr>
      <t xml:space="preserve">)</t>
    </r>
  </si>
  <si>
    <r>
      <rPr>
        <sz val="12"/>
        <rFont val="UD デジタル 教科書体 N-R"/>
        <family val="1"/>
        <charset val="1"/>
      </rPr>
      <t xml:space="preserve">C15（年金集計妻）がC14</t>
    </r>
    <r>
      <rPr>
        <sz val="12"/>
        <rFont val="UD デジタル 教科書体 N-R"/>
        <family val="1"/>
        <charset val="128"/>
      </rPr>
      <t xml:space="preserve">（年金集計妻夫）より多い</t>
    </r>
    <r>
      <rPr>
        <sz val="12"/>
        <rFont val="UD デジタル 教科書体 N-R"/>
        <family val="1"/>
        <charset val="1"/>
      </rPr>
      <t xml:space="preserve">場合はSUM④の値</t>
    </r>
    <r>
      <rPr>
        <sz val="12"/>
        <rFont val="UD デジタル 教科書体 N-R"/>
        <family val="1"/>
        <charset val="128"/>
      </rPr>
      <t xml:space="preserve">にD82（基礎控除額）を足した値</t>
    </r>
  </si>
  <si>
    <r>
      <rPr>
        <sz val="12"/>
        <rFont val="UD デジタル 教科書体 N-R"/>
        <family val="1"/>
        <charset val="1"/>
      </rPr>
      <t xml:space="preserve">C18（公的年金等控除額妻）</t>
    </r>
    <r>
      <rPr>
        <sz val="12"/>
        <rFont val="UD デジタル 教科書体 N-R"/>
        <family val="1"/>
        <charset val="128"/>
      </rPr>
      <t xml:space="preserve">にD82（基礎控除額）を足した値</t>
    </r>
  </si>
  <si>
    <r>
      <rPr>
        <sz val="12"/>
        <rFont val="UD デジタル 教科書体 N-R"/>
        <family val="1"/>
        <charset val="128"/>
      </rPr>
      <t xml:space="preserve">SUM④=SUM(</t>
    </r>
    <r>
      <rPr>
        <sz val="12"/>
        <color rgb="FF808000"/>
        <rFont val="UD デジタル 教科書体 N-R"/>
        <family val="1"/>
        <charset val="128"/>
      </rPr>
      <t xml:space="preserve">C18</t>
    </r>
    <r>
      <rPr>
        <sz val="12"/>
        <rFont val="UD デジタル 教科書体 N-R"/>
        <family val="1"/>
        <charset val="128"/>
      </rPr>
      <t xml:space="preserve">,</t>
    </r>
    <r>
      <rPr>
        <sz val="12"/>
        <color rgb="FF008000"/>
        <rFont val="UD デジタル 教科書体 N-R"/>
        <family val="1"/>
        <charset val="128"/>
      </rPr>
      <t xml:space="preserve">C23:C25</t>
    </r>
    <r>
      <rPr>
        <sz val="12"/>
        <rFont val="UD デジタル 教科書体 N-R"/>
        <family val="1"/>
        <charset val="128"/>
      </rPr>
      <t xml:space="preserve">,</t>
    </r>
    <r>
      <rPr>
        <sz val="12"/>
        <color rgb="FFFF0000"/>
        <rFont val="UD デジタル 教科書体 N-R"/>
        <family val="1"/>
        <charset val="128"/>
      </rPr>
      <t xml:space="preserve">D34</t>
    </r>
    <r>
      <rPr>
        <sz val="12"/>
        <rFont val="UD デジタル 教科書体 N-R"/>
        <family val="1"/>
        <charset val="128"/>
      </rPr>
      <t xml:space="preserve">,</t>
    </r>
    <r>
      <rPr>
        <sz val="12"/>
        <color rgb="FFFF00FF"/>
        <rFont val="UD デジタル 教科書体 N-R"/>
        <family val="1"/>
        <charset val="128"/>
      </rPr>
      <t xml:space="preserve">D35:D36</t>
    </r>
    <r>
      <rPr>
        <sz val="12"/>
        <rFont val="UD デジタル 教科書体 N-R"/>
        <family val="1"/>
        <charset val="128"/>
      </rPr>
      <t xml:space="preserve">)</t>
    </r>
  </si>
  <si>
    <t xml:space="preserve">C18（公的年金等控除額夫）にC23（健康保険料）からC25（国民年金支払額）、D34（住民税
配偶者控除額妻）、D35（住民税その他控除額）からD36（住民税その他控除額）を全て足した値</t>
  </si>
  <si>
    <t xml:space="preserve">D39～AS39</t>
  </si>
  <si>
    <r>
      <rPr>
        <sz val="12"/>
        <rFont val="UD デジタル 教科書体 N-R"/>
        <family val="1"/>
        <charset val="1"/>
      </rPr>
      <t xml:space="preserve">D39</t>
    </r>
    <r>
      <rPr>
        <sz val="12"/>
        <rFont val="UD デジタル 教科書体 N-R"/>
        <family val="1"/>
        <charset val="128"/>
      </rPr>
      <t xml:space="preserve">=ROUNDDOWN(IF(</t>
    </r>
    <r>
      <rPr>
        <sz val="12"/>
        <color rgb="FF0000FF"/>
        <rFont val="UD デジタル 教科書体 N-R"/>
        <family val="1"/>
        <charset val="128"/>
      </rPr>
      <t xml:space="preserve">C14</t>
    </r>
    <r>
      <rPr>
        <sz val="12"/>
        <rFont val="UD デジタル 教科書体 N-R"/>
        <family val="1"/>
        <charset val="128"/>
      </rPr>
      <t xml:space="preserve">-</t>
    </r>
    <r>
      <rPr>
        <sz val="12"/>
        <color rgb="FFFF0000"/>
        <rFont val="UD デジタル 教科書体 N-R"/>
        <family val="1"/>
        <charset val="128"/>
      </rPr>
      <t xml:space="preserve">D37</t>
    </r>
    <r>
      <rPr>
        <sz val="12"/>
        <rFont val="UD デジタル 教科書体 N-R"/>
        <family val="1"/>
        <charset val="128"/>
      </rPr>
      <t xml:space="preserve">&lt;=0,0,</t>
    </r>
    <r>
      <rPr>
        <sz val="12"/>
        <color rgb="FF0000FF"/>
        <rFont val="UD デジタル 教科書体 N-R"/>
        <family val="1"/>
        <charset val="128"/>
      </rPr>
      <t xml:space="preserve">C14</t>
    </r>
    <r>
      <rPr>
        <sz val="12"/>
        <rFont val="UD デジタル 教科書体 N-R"/>
        <family val="1"/>
        <charset val="128"/>
      </rPr>
      <t xml:space="preserve">-</t>
    </r>
    <r>
      <rPr>
        <sz val="12"/>
        <color rgb="FFFF0000"/>
        <rFont val="UD デジタル 教科書体 N-R"/>
        <family val="1"/>
        <charset val="128"/>
      </rPr>
      <t xml:space="preserve">D37</t>
    </r>
    <r>
      <rPr>
        <sz val="12"/>
        <rFont val="UD デジタル 教科書体 N-R"/>
        <family val="1"/>
        <charset val="128"/>
      </rPr>
      <t xml:space="preserve">),-3)</t>
    </r>
  </si>
  <si>
    <t xml:space="preserve">ROUNDDOWN(IF①,-3)</t>
  </si>
  <si>
    <t xml:space="preserve">IF①の結果を百の位で切り上げた値</t>
  </si>
  <si>
    <r>
      <rPr>
        <sz val="12"/>
        <rFont val="UD デジタル 教科書体 N-R"/>
        <family val="1"/>
        <charset val="128"/>
      </rPr>
      <t xml:space="preserve">IF①=IF(</t>
    </r>
    <r>
      <rPr>
        <sz val="12"/>
        <color rgb="FF0000FF"/>
        <rFont val="UD デジタル 教科書体 N-R"/>
        <family val="1"/>
        <charset val="128"/>
      </rPr>
      <t xml:space="preserve">C14</t>
    </r>
    <r>
      <rPr>
        <sz val="12"/>
        <rFont val="UD デジタル 教科書体 N-R"/>
        <family val="1"/>
        <charset val="128"/>
      </rPr>
      <t xml:space="preserve">-</t>
    </r>
    <r>
      <rPr>
        <sz val="12"/>
        <color rgb="FFFF0000"/>
        <rFont val="UD デジタル 教科書体 N-R"/>
        <family val="1"/>
        <charset val="128"/>
      </rPr>
      <t xml:space="preserve">D37</t>
    </r>
    <r>
      <rPr>
        <sz val="12"/>
        <rFont val="UD デジタル 教科書体 N-R"/>
        <family val="1"/>
        <charset val="128"/>
      </rPr>
      <t xml:space="preserve">&lt;=0,0,</t>
    </r>
    <r>
      <rPr>
        <sz val="12"/>
        <color rgb="FF0000FF"/>
        <rFont val="UD デジタル 教科書体 N-R"/>
        <family val="1"/>
        <charset val="128"/>
      </rPr>
      <t xml:space="preserve">C14</t>
    </r>
    <r>
      <rPr>
        <sz val="12"/>
        <rFont val="UD デジタル 教科書体 N-R"/>
        <family val="1"/>
        <charset val="128"/>
      </rPr>
      <t xml:space="preserve">-</t>
    </r>
    <r>
      <rPr>
        <sz val="12"/>
        <color rgb="FFFF0000"/>
        <rFont val="UD デジタル 教科書体 N-R"/>
        <family val="1"/>
        <charset val="128"/>
      </rPr>
      <t xml:space="preserve">D37</t>
    </r>
    <r>
      <rPr>
        <sz val="12"/>
        <rFont val="UD デジタル 教科書体 N-R"/>
        <family val="1"/>
        <charset val="128"/>
      </rPr>
      <t xml:space="preserve">)</t>
    </r>
  </si>
  <si>
    <r>
      <rPr>
        <sz val="12"/>
        <rFont val="UD デジタル 教科書体 N-R"/>
        <family val="1"/>
        <charset val="1"/>
      </rPr>
      <t xml:space="preserve">C14</t>
    </r>
    <r>
      <rPr>
        <sz val="12"/>
        <rFont val="UD デジタル 教科書体 N-R"/>
        <family val="1"/>
        <charset val="128"/>
      </rPr>
      <t xml:space="preserve">（年金集計夫）</t>
    </r>
    <r>
      <rPr>
        <sz val="12"/>
        <rFont val="UD デジタル 教科書体 N-R"/>
        <family val="1"/>
        <charset val="1"/>
      </rPr>
      <t xml:space="preserve">からD37（</t>
    </r>
    <r>
      <rPr>
        <sz val="12"/>
        <rFont val="UD デジタル 教科書体 N-R"/>
        <family val="1"/>
        <charset val="128"/>
      </rPr>
      <t xml:space="preserve">住民税控除額計
含む基礎控除夫）</t>
    </r>
    <r>
      <rPr>
        <sz val="12"/>
        <rFont val="UD デジタル 教科書体 N-R"/>
        <family val="1"/>
        <charset val="1"/>
      </rPr>
      <t xml:space="preserve">を引いた値が0以上の場合0とする</t>
    </r>
  </si>
  <si>
    <t xml:space="preserve">C14からD37を引いた値</t>
  </si>
  <si>
    <t xml:space="preserve">D40～AS40</t>
  </si>
  <si>
    <r>
      <rPr>
        <sz val="12"/>
        <rFont val="UD デジタル 教科書体 N-R"/>
        <family val="1"/>
        <charset val="1"/>
      </rPr>
      <t xml:space="preserve">D40</t>
    </r>
    <r>
      <rPr>
        <sz val="12"/>
        <rFont val="UD デジタル 教科書体 N-R"/>
        <family val="1"/>
        <charset val="128"/>
      </rPr>
      <t xml:space="preserve">=ROUNDDOWN(IF(</t>
    </r>
    <r>
      <rPr>
        <sz val="12"/>
        <color rgb="FF0000FF"/>
        <rFont val="UD デジタル 教科書体 N-R"/>
        <family val="1"/>
        <charset val="128"/>
      </rPr>
      <t xml:space="preserve">C15</t>
    </r>
    <r>
      <rPr>
        <sz val="12"/>
        <rFont val="UD デジタル 教科書体 N-R"/>
        <family val="1"/>
        <charset val="128"/>
      </rPr>
      <t xml:space="preserve">-</t>
    </r>
    <r>
      <rPr>
        <sz val="12"/>
        <color rgb="FFFF0000"/>
        <rFont val="UD デジタル 教科書体 N-R"/>
        <family val="1"/>
        <charset val="128"/>
      </rPr>
      <t xml:space="preserve">D38</t>
    </r>
    <r>
      <rPr>
        <sz val="12"/>
        <rFont val="UD デジタル 教科書体 N-R"/>
        <family val="1"/>
        <charset val="128"/>
      </rPr>
      <t xml:space="preserve">&lt;=0,0,</t>
    </r>
    <r>
      <rPr>
        <sz val="12"/>
        <color rgb="FF0000FF"/>
        <rFont val="UD デジタル 教科書体 N-R"/>
        <family val="1"/>
        <charset val="128"/>
      </rPr>
      <t xml:space="preserve">C15</t>
    </r>
    <r>
      <rPr>
        <sz val="12"/>
        <rFont val="UD デジタル 教科書体 N-R"/>
        <family val="1"/>
        <charset val="128"/>
      </rPr>
      <t xml:space="preserve">-</t>
    </r>
    <r>
      <rPr>
        <sz val="12"/>
        <color rgb="FFFF0000"/>
        <rFont val="UD デジタル 教科書体 N-R"/>
        <family val="1"/>
        <charset val="128"/>
      </rPr>
      <t xml:space="preserve">D38</t>
    </r>
    <r>
      <rPr>
        <sz val="12"/>
        <rFont val="UD デジタル 教科書体 N-R"/>
        <family val="1"/>
        <charset val="128"/>
      </rPr>
      <t xml:space="preserve">),-3)</t>
    </r>
  </si>
  <si>
    <r>
      <rPr>
        <sz val="12"/>
        <rFont val="UD デジタル 教科書体 N-R"/>
        <family val="1"/>
        <charset val="128"/>
      </rPr>
      <t xml:space="preserve">IF①=IF(</t>
    </r>
    <r>
      <rPr>
        <sz val="12"/>
        <color rgb="FF0000FF"/>
        <rFont val="UD デジタル 教科書体 N-R"/>
        <family val="1"/>
        <charset val="128"/>
      </rPr>
      <t xml:space="preserve">C15</t>
    </r>
    <r>
      <rPr>
        <sz val="12"/>
        <rFont val="UD デジタル 教科書体 N-R"/>
        <family val="1"/>
        <charset val="128"/>
      </rPr>
      <t xml:space="preserve">-</t>
    </r>
    <r>
      <rPr>
        <sz val="12"/>
        <color rgb="FFFF0000"/>
        <rFont val="UD デジタル 教科書体 N-R"/>
        <family val="1"/>
        <charset val="128"/>
      </rPr>
      <t xml:space="preserve">D38</t>
    </r>
    <r>
      <rPr>
        <sz val="12"/>
        <rFont val="UD デジタル 教科書体 N-R"/>
        <family val="1"/>
        <charset val="128"/>
      </rPr>
      <t xml:space="preserve">&lt;=0,0,</t>
    </r>
    <r>
      <rPr>
        <sz val="12"/>
        <color rgb="FF0000FF"/>
        <rFont val="UD デジタル 教科書体 N-R"/>
        <family val="1"/>
        <charset val="128"/>
      </rPr>
      <t xml:space="preserve">C15</t>
    </r>
    <r>
      <rPr>
        <sz val="12"/>
        <rFont val="UD デジタル 教科書体 N-R"/>
        <family val="1"/>
        <charset val="128"/>
      </rPr>
      <t xml:space="preserve">-</t>
    </r>
    <r>
      <rPr>
        <sz val="12"/>
        <color rgb="FFFF0000"/>
        <rFont val="UD デジタル 教科書体 N-R"/>
        <family val="1"/>
        <charset val="128"/>
      </rPr>
      <t xml:space="preserve">D38</t>
    </r>
    <r>
      <rPr>
        <sz val="12"/>
        <rFont val="UD デジタル 教科書体 N-R"/>
        <family val="1"/>
        <charset val="128"/>
      </rPr>
      <t xml:space="preserve">)</t>
    </r>
  </si>
  <si>
    <r>
      <rPr>
        <sz val="12"/>
        <rFont val="UD デジタル 教科書体 N-R"/>
        <family val="1"/>
        <charset val="1"/>
      </rPr>
      <t xml:space="preserve">C15</t>
    </r>
    <r>
      <rPr>
        <sz val="12"/>
        <rFont val="UD デジタル 教科書体 N-R"/>
        <family val="1"/>
        <charset val="128"/>
      </rPr>
      <t xml:space="preserve">（年金集計妻）</t>
    </r>
    <r>
      <rPr>
        <sz val="12"/>
        <rFont val="UD デジタル 教科書体 N-R"/>
        <family val="1"/>
        <charset val="1"/>
      </rPr>
      <t xml:space="preserve">からD38（</t>
    </r>
    <r>
      <rPr>
        <sz val="12"/>
        <rFont val="UD デジタル 教科書体 N-R"/>
        <family val="1"/>
        <charset val="128"/>
      </rPr>
      <t xml:space="preserve">住民税控除額計
含む基礎控除妻）</t>
    </r>
    <r>
      <rPr>
        <sz val="12"/>
        <rFont val="UD デジタル 教科書体 N-R"/>
        <family val="1"/>
        <charset val="1"/>
      </rPr>
      <t xml:space="preserve">を引いた値が0以上の場合0とする</t>
    </r>
  </si>
  <si>
    <t xml:space="preserve">C15からD38を引いた値</t>
  </si>
  <si>
    <t xml:space="preserve">D41～AS41</t>
  </si>
  <si>
    <r>
      <rPr>
        <sz val="12"/>
        <rFont val="UD デジタル 教科書体 N-R"/>
        <family val="1"/>
        <charset val="1"/>
      </rPr>
      <t xml:space="preserve">D41</t>
    </r>
    <r>
      <rPr>
        <sz val="12"/>
        <rFont val="UD デジタル 教科書体 N-R"/>
        <family val="1"/>
        <charset val="128"/>
      </rPr>
      <t xml:space="preserve">=IF(OR(D</t>
    </r>
    <r>
      <rPr>
        <sz val="12"/>
        <color rgb="FF0000FF"/>
        <rFont val="UD デジタル 教科書体 N-R"/>
        <family val="1"/>
        <charset val="128"/>
      </rPr>
      <t xml:space="preserve">39</t>
    </r>
    <r>
      <rPr>
        <sz val="12"/>
        <rFont val="UD デジタル 教科書体 N-R"/>
        <family val="1"/>
        <charset val="128"/>
      </rPr>
      <t xml:space="preserve">=0,D39&gt;(</t>
    </r>
    <r>
      <rPr>
        <sz val="12"/>
        <color rgb="FF008000"/>
        <rFont val="UD デジタル 教科書体 N-R"/>
        <family val="1"/>
        <charset val="128"/>
      </rPr>
      <t xml:space="preserve">$F$86+1)</t>
    </r>
    <r>
      <rPr>
        <sz val="12"/>
        <rFont val="UD デジタル 教科書体 N-R"/>
        <family val="1"/>
        <charset val="128"/>
      </rPr>
      <t xml:space="preserve">),0,IF(</t>
    </r>
    <r>
      <rPr>
        <sz val="12"/>
        <color rgb="FF000080"/>
        <rFont val="UD デジタル 教科書体 N-R"/>
        <family val="1"/>
        <charset val="128"/>
      </rPr>
      <t xml:space="preserve">C4</t>
    </r>
    <r>
      <rPr>
        <sz val="12"/>
        <rFont val="UD デジタル 教科書体 N-R"/>
        <family val="1"/>
        <charset val="128"/>
      </rPr>
      <t xml:space="preserve">=0,</t>
    </r>
    <r>
      <rPr>
        <sz val="12"/>
        <color rgb="FF800000"/>
        <rFont val="UD デジタル 教科書体 N-R"/>
        <family val="1"/>
        <charset val="128"/>
      </rPr>
      <t xml:space="preserve">$K$88</t>
    </r>
    <r>
      <rPr>
        <sz val="12"/>
        <rFont val="UD デジタル 教科書体 N-R"/>
        <family val="1"/>
        <charset val="128"/>
      </rPr>
      <t xml:space="preserve">,IF(</t>
    </r>
    <r>
      <rPr>
        <sz val="12"/>
        <color rgb="FF000080"/>
        <rFont val="UD デジタル 教科書体 N-R"/>
        <family val="1"/>
        <charset val="128"/>
      </rPr>
      <t xml:space="preserve">C4</t>
    </r>
    <r>
      <rPr>
        <sz val="12"/>
        <rFont val="UD デジタル 教科書体 N-R"/>
        <family val="1"/>
        <charset val="128"/>
      </rPr>
      <t xml:space="preserve">&lt;69,</t>
    </r>
    <r>
      <rPr>
        <sz val="12"/>
        <color rgb="FF808000"/>
        <rFont val="UD デジタル 教科書体 N-R"/>
        <family val="1"/>
        <charset val="128"/>
      </rPr>
      <t xml:space="preserve">$K$86</t>
    </r>
    <r>
      <rPr>
        <sz val="12"/>
        <rFont val="UD デジタル 教科書体 N-R"/>
        <family val="1"/>
        <charset val="128"/>
      </rPr>
      <t xml:space="preserve">,</t>
    </r>
    <r>
      <rPr>
        <sz val="12"/>
        <color rgb="FF0000FF"/>
        <rFont val="UD デジタル 教科書体 N-R"/>
        <family val="1"/>
        <charset val="128"/>
      </rPr>
      <t xml:space="preserve">$K$87</t>
    </r>
    <r>
      <rPr>
        <sz val="12"/>
        <rFont val="UD デジタル 教科書体 N-R"/>
        <family val="1"/>
        <charset val="128"/>
      </rPr>
      <t xml:space="preserve">)))</t>
    </r>
  </si>
  <si>
    <r>
      <rPr>
        <sz val="12"/>
        <rFont val="UD デジタル 教科書体 N-R"/>
        <family val="1"/>
        <charset val="128"/>
      </rPr>
      <t xml:space="preserve">OR①=OR(D</t>
    </r>
    <r>
      <rPr>
        <sz val="12"/>
        <color rgb="FF0000FF"/>
        <rFont val="UD デジタル 教科書体 N-R"/>
        <family val="1"/>
        <charset val="128"/>
      </rPr>
      <t xml:space="preserve">39</t>
    </r>
    <r>
      <rPr>
        <sz val="12"/>
        <rFont val="UD デジタル 教科書体 N-R"/>
        <family val="1"/>
        <charset val="128"/>
      </rPr>
      <t xml:space="preserve">=0,D39&gt;(</t>
    </r>
    <r>
      <rPr>
        <sz val="12"/>
        <color rgb="FF008000"/>
        <rFont val="UD デジタル 教科書体 N-R"/>
        <family val="1"/>
        <charset val="128"/>
      </rPr>
      <t xml:space="preserve">$F$86+1)</t>
    </r>
    <r>
      <rPr>
        <sz val="12"/>
        <rFont val="UD デジタル 教科書体 N-R"/>
        <family val="1"/>
        <charset val="128"/>
      </rPr>
      <t xml:space="preserve">)</t>
    </r>
  </si>
  <si>
    <r>
      <rPr>
        <sz val="12"/>
        <rFont val="UD デジタル 教科書体 N-R"/>
        <family val="1"/>
        <charset val="1"/>
      </rPr>
      <t xml:space="preserve">D39（</t>
    </r>
    <r>
      <rPr>
        <sz val="12"/>
        <rFont val="UD デジタル 教科書体 N-R"/>
        <family val="1"/>
        <charset val="128"/>
      </rPr>
      <t xml:space="preserve">住民税課税対象所得額夫）</t>
    </r>
    <r>
      <rPr>
        <sz val="12"/>
        <rFont val="UD デジタル 教科書体 N-R"/>
        <family val="1"/>
        <charset val="1"/>
      </rPr>
      <t xml:space="preserve">が0か、F86</t>
    </r>
    <r>
      <rPr>
        <sz val="12"/>
        <rFont val="UD デジタル 教科書体 N-R"/>
        <family val="1"/>
        <charset val="128"/>
      </rPr>
      <t xml:space="preserve">（課税標準額基準）に1を加えた額以上の</t>
    </r>
    <r>
      <rPr>
        <sz val="12"/>
        <rFont val="UD デジタル 教科書体 N-R"/>
        <family val="1"/>
        <charset val="1"/>
      </rPr>
      <t xml:space="preserve">場合</t>
    </r>
  </si>
  <si>
    <t xml:space="preserve">課税標準額基準は以下の値となるため、+1で以上で判断できるようにしている</t>
  </si>
  <si>
    <r>
      <rPr>
        <sz val="12"/>
        <rFont val="UD デジタル 教科書体 N-R"/>
        <family val="1"/>
        <charset val="128"/>
      </rPr>
      <t xml:space="preserve">IF②=IF(</t>
    </r>
    <r>
      <rPr>
        <sz val="12"/>
        <color rgb="FF000080"/>
        <rFont val="UD デジタル 教科書体 N-R"/>
        <family val="1"/>
        <charset val="128"/>
      </rPr>
      <t xml:space="preserve">C4</t>
    </r>
    <r>
      <rPr>
        <sz val="12"/>
        <rFont val="UD デジタル 教科書体 N-R"/>
        <family val="1"/>
        <charset val="128"/>
      </rPr>
      <t xml:space="preserve">=0,</t>
    </r>
    <r>
      <rPr>
        <sz val="12"/>
        <color rgb="FF800000"/>
        <rFont val="UD デジタル 教科書体 N-R"/>
        <family val="1"/>
        <charset val="128"/>
      </rPr>
      <t xml:space="preserve">$K$88</t>
    </r>
    <r>
      <rPr>
        <sz val="12"/>
        <rFont val="UD デジタル 教科書体 N-R"/>
        <family val="1"/>
        <charset val="128"/>
      </rPr>
      <t xml:space="preserve">,IF③)</t>
    </r>
  </si>
  <si>
    <t xml:space="preserve">K88</t>
  </si>
  <si>
    <r>
      <rPr>
        <sz val="12"/>
        <rFont val="UD デジタル 教科書体 N-R"/>
        <family val="1"/>
        <charset val="1"/>
      </rPr>
      <t xml:space="preserve">C4（年齢妻）が0の場合、K88（</t>
    </r>
    <r>
      <rPr>
        <sz val="12"/>
        <rFont val="UD デジタル 教科書体 N-R"/>
        <family val="1"/>
        <charset val="128"/>
      </rPr>
      <t xml:space="preserve">調整控除額配偶者無）</t>
    </r>
    <r>
      <rPr>
        <sz val="12"/>
        <rFont val="UD デジタル 教科書体 N-R"/>
        <family val="1"/>
        <charset val="1"/>
      </rPr>
      <t xml:space="preserve">とする</t>
    </r>
  </si>
  <si>
    <r>
      <rPr>
        <sz val="12"/>
        <rFont val="UD デジタル 教科書体 N-R"/>
        <family val="1"/>
        <charset val="128"/>
      </rPr>
      <t xml:space="preserve">IF③=IF(</t>
    </r>
    <r>
      <rPr>
        <sz val="12"/>
        <color rgb="FF000080"/>
        <rFont val="UD デジタル 教科書体 N-R"/>
        <family val="1"/>
        <charset val="128"/>
      </rPr>
      <t xml:space="preserve">C4</t>
    </r>
    <r>
      <rPr>
        <sz val="12"/>
        <rFont val="UD デジタル 教科書体 N-R"/>
        <family val="1"/>
        <charset val="128"/>
      </rPr>
      <t xml:space="preserve">&lt;69,</t>
    </r>
    <r>
      <rPr>
        <sz val="12"/>
        <color rgb="FF808000"/>
        <rFont val="UD デジタル 教科書体 N-R"/>
        <family val="1"/>
        <charset val="128"/>
      </rPr>
      <t xml:space="preserve">$K$86</t>
    </r>
    <r>
      <rPr>
        <sz val="12"/>
        <rFont val="UD デジタル 教科書体 N-R"/>
        <family val="1"/>
        <charset val="128"/>
      </rPr>
      <t xml:space="preserve">,</t>
    </r>
    <r>
      <rPr>
        <sz val="12"/>
        <color rgb="FF0000FF"/>
        <rFont val="UD デジタル 教科書体 N-R"/>
        <family val="1"/>
        <charset val="128"/>
      </rPr>
      <t xml:space="preserve">$K$87</t>
    </r>
    <r>
      <rPr>
        <sz val="12"/>
        <rFont val="UD デジタル 教科書体 N-R"/>
        <family val="1"/>
        <charset val="128"/>
      </rPr>
      <t xml:space="preserve">)</t>
    </r>
  </si>
  <si>
    <t xml:space="preserve">K86</t>
  </si>
  <si>
    <r>
      <rPr>
        <sz val="12"/>
        <rFont val="UD デジタル 教科書体 N-R"/>
        <family val="1"/>
        <charset val="1"/>
      </rPr>
      <t xml:space="preserve">C4</t>
    </r>
    <r>
      <rPr>
        <sz val="12"/>
        <rFont val="UD デジタル 教科書体 N-R"/>
        <family val="1"/>
        <charset val="128"/>
      </rPr>
      <t xml:space="preserve">（年齢妻）</t>
    </r>
    <r>
      <rPr>
        <sz val="12"/>
        <rFont val="UD デジタル 教科書体 N-R"/>
        <family val="1"/>
        <charset val="1"/>
      </rPr>
      <t xml:space="preserve">が69歳以下の場合、K86</t>
    </r>
    <r>
      <rPr>
        <sz val="12"/>
        <rFont val="UD デジタル 教科書体 N-R"/>
        <family val="1"/>
        <charset val="128"/>
      </rPr>
      <t xml:space="preserve">（調整控除額配偶者70歳未満）</t>
    </r>
    <r>
      <rPr>
        <sz val="12"/>
        <rFont val="UD デジタル 教科書体 N-R"/>
        <family val="1"/>
        <charset val="1"/>
      </rPr>
      <t xml:space="preserve">とする</t>
    </r>
  </si>
  <si>
    <t xml:space="preserve">K87</t>
  </si>
  <si>
    <r>
      <rPr>
        <sz val="12"/>
        <rFont val="UD デジタル 教科書体 N-R"/>
        <family val="1"/>
        <charset val="1"/>
      </rPr>
      <t xml:space="preserve">K87</t>
    </r>
    <r>
      <rPr>
        <sz val="12"/>
        <rFont val="UD デジタル 教科書体 N-R"/>
        <family val="1"/>
        <charset val="128"/>
      </rPr>
      <t xml:space="preserve">（調整控除額配偶者</t>
    </r>
    <r>
      <rPr>
        <sz val="12"/>
        <rFont val="UD デジタル 教科書体 N-R"/>
        <family val="1"/>
        <charset val="1"/>
      </rPr>
      <t xml:space="preserve">70歳以上）とする</t>
    </r>
  </si>
  <si>
    <t xml:space="preserve">D42～AS42</t>
  </si>
  <si>
    <r>
      <rPr>
        <sz val="12"/>
        <rFont val="UD デジタル 教科書体 N-R"/>
        <family val="1"/>
        <charset val="1"/>
      </rPr>
      <t xml:space="preserve">D42</t>
    </r>
    <r>
      <rPr>
        <sz val="12"/>
        <rFont val="UD デジタル 教科書体 N-R"/>
        <family val="1"/>
        <charset val="128"/>
      </rPr>
      <t xml:space="preserve">=IF(OR(</t>
    </r>
    <r>
      <rPr>
        <sz val="12"/>
        <color rgb="FF0000FF"/>
        <rFont val="UD デジタル 教科書体 N-R"/>
        <family val="1"/>
        <charset val="128"/>
      </rPr>
      <t xml:space="preserve">D40</t>
    </r>
    <r>
      <rPr>
        <sz val="12"/>
        <rFont val="UD デジタル 教科書体 N-R"/>
        <family val="1"/>
        <charset val="128"/>
      </rPr>
      <t xml:space="preserve">=0,</t>
    </r>
    <r>
      <rPr>
        <sz val="12"/>
        <color rgb="FF0000FF"/>
        <rFont val="UD デジタル 教科書体 N-R"/>
        <family val="1"/>
        <charset val="128"/>
      </rPr>
      <t xml:space="preserve">D40</t>
    </r>
    <r>
      <rPr>
        <sz val="12"/>
        <rFont val="UD デジタル 教科書体 N-R"/>
        <family val="1"/>
        <charset val="128"/>
      </rPr>
      <t xml:space="preserve">&gt;(</t>
    </r>
    <r>
      <rPr>
        <sz val="12"/>
        <color rgb="FFFF00FF"/>
        <rFont val="UD デジタル 教科書体 N-R"/>
        <family val="1"/>
        <charset val="128"/>
      </rPr>
      <t xml:space="preserve">$F$86</t>
    </r>
    <r>
      <rPr>
        <sz val="12"/>
        <rFont val="UD デジタル 教科書体 N-R"/>
        <family val="1"/>
        <charset val="128"/>
      </rPr>
      <t xml:space="preserve">+1)),0,IF(</t>
    </r>
    <r>
      <rPr>
        <sz val="12"/>
        <color rgb="FF008000"/>
        <rFont val="UD デジタル 教科書体 N-R"/>
        <family val="1"/>
        <charset val="128"/>
      </rPr>
      <t xml:space="preserve">C3</t>
    </r>
    <r>
      <rPr>
        <sz val="12"/>
        <rFont val="UD デジタル 教科書体 N-R"/>
        <family val="1"/>
        <charset val="128"/>
      </rPr>
      <t xml:space="preserve">=0,</t>
    </r>
    <r>
      <rPr>
        <sz val="12"/>
        <color rgb="FF000080"/>
        <rFont val="UD デジタル 教科書体 N-R"/>
        <family val="1"/>
        <charset val="128"/>
      </rPr>
      <t xml:space="preserve">$K$88</t>
    </r>
    <r>
      <rPr>
        <sz val="12"/>
        <rFont val="UD デジタル 教科書体 N-R"/>
        <family val="1"/>
        <charset val="128"/>
      </rPr>
      <t xml:space="preserve">,IF(</t>
    </r>
    <r>
      <rPr>
        <sz val="12"/>
        <color rgb="FF008000"/>
        <rFont val="UD デジタル 教科書体 N-R"/>
        <family val="1"/>
        <charset val="128"/>
      </rPr>
      <t xml:space="preserve">C3</t>
    </r>
    <r>
      <rPr>
        <sz val="12"/>
        <rFont val="UD デジタル 教科書体 N-R"/>
        <family val="1"/>
        <charset val="128"/>
      </rPr>
      <t xml:space="preserve">&lt;69,</t>
    </r>
    <r>
      <rPr>
        <sz val="12"/>
        <color rgb="FF800080"/>
        <rFont val="UD デジタル 教科書体 N-R"/>
        <family val="1"/>
        <charset val="128"/>
      </rPr>
      <t xml:space="preserve">$K$86</t>
    </r>
    <r>
      <rPr>
        <sz val="12"/>
        <rFont val="UD デジタル 教科書体 N-R"/>
        <family val="1"/>
        <charset val="128"/>
      </rPr>
      <t xml:space="preserve">,</t>
    </r>
    <r>
      <rPr>
        <sz val="12"/>
        <color rgb="FF808000"/>
        <rFont val="UD デジタル 教科書体 N-R"/>
        <family val="1"/>
        <charset val="128"/>
      </rPr>
      <t xml:space="preserve">$K$87</t>
    </r>
    <r>
      <rPr>
        <sz val="12"/>
        <rFont val="UD デジタル 教科書体 N-R"/>
        <family val="1"/>
        <charset val="128"/>
      </rPr>
      <t xml:space="preserve">)))</t>
    </r>
  </si>
  <si>
    <r>
      <rPr>
        <sz val="12"/>
        <rFont val="UD デジタル 教科書体 N-R"/>
        <family val="1"/>
        <charset val="128"/>
      </rPr>
      <t xml:space="preserve">OR①=(</t>
    </r>
    <r>
      <rPr>
        <sz val="12"/>
        <color rgb="FF0000FF"/>
        <rFont val="UD デジタル 教科書体 N-R"/>
        <family val="1"/>
        <charset val="128"/>
      </rPr>
      <t xml:space="preserve">D40</t>
    </r>
    <r>
      <rPr>
        <sz val="12"/>
        <rFont val="UD デジタル 教科書体 N-R"/>
        <family val="1"/>
        <charset val="128"/>
      </rPr>
      <t xml:space="preserve">=0,</t>
    </r>
    <r>
      <rPr>
        <sz val="12"/>
        <color rgb="FF0000FF"/>
        <rFont val="UD デジタル 教科書体 N-R"/>
        <family val="1"/>
        <charset val="128"/>
      </rPr>
      <t xml:space="preserve">D40</t>
    </r>
    <r>
      <rPr>
        <sz val="12"/>
        <rFont val="UD デジタル 教科書体 N-R"/>
        <family val="1"/>
        <charset val="128"/>
      </rPr>
      <t xml:space="preserve">&gt;(</t>
    </r>
    <r>
      <rPr>
        <sz val="12"/>
        <color rgb="FFFF00FF"/>
        <rFont val="UD デジタル 教科書体 N-R"/>
        <family val="1"/>
        <charset val="128"/>
      </rPr>
      <t xml:space="preserve">$F$86</t>
    </r>
    <r>
      <rPr>
        <sz val="12"/>
        <rFont val="UD デジタル 教科書体 N-R"/>
        <family val="1"/>
        <charset val="128"/>
      </rPr>
      <t xml:space="preserve">+1))</t>
    </r>
  </si>
  <si>
    <r>
      <rPr>
        <sz val="12"/>
        <rFont val="UD デジタル 教科書体 N-R"/>
        <family val="1"/>
        <charset val="1"/>
      </rPr>
      <t xml:space="preserve">D40（</t>
    </r>
    <r>
      <rPr>
        <sz val="12"/>
        <rFont val="UD デジタル 教科書体 N-R"/>
        <family val="1"/>
        <charset val="128"/>
      </rPr>
      <t xml:space="preserve">住民税課税対象所得額妻）</t>
    </r>
    <r>
      <rPr>
        <sz val="12"/>
        <rFont val="UD デジタル 教科書体 N-R"/>
        <family val="1"/>
        <charset val="1"/>
      </rPr>
      <t xml:space="preserve">が0か、F86</t>
    </r>
    <r>
      <rPr>
        <sz val="12"/>
        <rFont val="UD デジタル 教科書体 N-R"/>
        <family val="1"/>
        <charset val="128"/>
      </rPr>
      <t xml:space="preserve">（課税標準額基準）に1を加えた額以上の</t>
    </r>
    <r>
      <rPr>
        <sz val="12"/>
        <rFont val="UD デジタル 教科書体 N-R"/>
        <family val="1"/>
        <charset val="1"/>
      </rPr>
      <t xml:space="preserve">場合</t>
    </r>
  </si>
  <si>
    <r>
      <rPr>
        <sz val="12"/>
        <rFont val="UD デジタル 教科書体 N-R"/>
        <family val="1"/>
        <charset val="128"/>
      </rPr>
      <t xml:space="preserve">IF②=IF(</t>
    </r>
    <r>
      <rPr>
        <sz val="12"/>
        <color rgb="FF000080"/>
        <rFont val="UD デジタル 教科書体 N-R"/>
        <family val="1"/>
        <charset val="128"/>
      </rPr>
      <t xml:space="preserve">C3</t>
    </r>
    <r>
      <rPr>
        <sz val="12"/>
        <rFont val="UD デジタル 教科書体 N-R"/>
        <family val="1"/>
        <charset val="128"/>
      </rPr>
      <t xml:space="preserve">=0,</t>
    </r>
    <r>
      <rPr>
        <sz val="12"/>
        <color rgb="FF800000"/>
        <rFont val="UD デジタル 教科書体 N-R"/>
        <family val="1"/>
        <charset val="128"/>
      </rPr>
      <t xml:space="preserve">$K$88</t>
    </r>
    <r>
      <rPr>
        <sz val="12"/>
        <rFont val="UD デジタル 教科書体 N-R"/>
        <family val="1"/>
        <charset val="128"/>
      </rPr>
      <t xml:space="preserve">,IF③)</t>
    </r>
  </si>
  <si>
    <r>
      <rPr>
        <sz val="12"/>
        <rFont val="UD デジタル 教科書体 N-R"/>
        <family val="1"/>
        <charset val="1"/>
      </rPr>
      <t xml:space="preserve">C3（年齢夫）が0の場合、K88（</t>
    </r>
    <r>
      <rPr>
        <sz val="12"/>
        <rFont val="UD デジタル 教科書体 N-R"/>
        <family val="1"/>
        <charset val="128"/>
      </rPr>
      <t xml:space="preserve">調整控除額配偶者無）</t>
    </r>
    <r>
      <rPr>
        <sz val="12"/>
        <rFont val="UD デジタル 教科書体 N-R"/>
        <family val="1"/>
        <charset val="1"/>
      </rPr>
      <t xml:space="preserve">とする</t>
    </r>
  </si>
  <si>
    <r>
      <rPr>
        <sz val="12"/>
        <rFont val="UD デジタル 教科書体 N-R"/>
        <family val="1"/>
        <charset val="128"/>
      </rPr>
      <t xml:space="preserve">IF③=IF(</t>
    </r>
    <r>
      <rPr>
        <sz val="12"/>
        <color rgb="FF000080"/>
        <rFont val="UD デジタル 教科書体 N-R"/>
        <family val="1"/>
        <charset val="128"/>
      </rPr>
      <t xml:space="preserve">C3</t>
    </r>
    <r>
      <rPr>
        <sz val="12"/>
        <rFont val="UD デジタル 教科書体 N-R"/>
        <family val="1"/>
        <charset val="128"/>
      </rPr>
      <t xml:space="preserve">&lt;69,</t>
    </r>
    <r>
      <rPr>
        <sz val="12"/>
        <color rgb="FF808000"/>
        <rFont val="UD デジタル 教科書体 N-R"/>
        <family val="1"/>
        <charset val="128"/>
      </rPr>
      <t xml:space="preserve">$K$86</t>
    </r>
    <r>
      <rPr>
        <sz val="12"/>
        <rFont val="UD デジタル 教科書体 N-R"/>
        <family val="1"/>
        <charset val="128"/>
      </rPr>
      <t xml:space="preserve">,</t>
    </r>
    <r>
      <rPr>
        <sz val="12"/>
        <color rgb="FF0000FF"/>
        <rFont val="UD デジタル 教科書体 N-R"/>
        <family val="1"/>
        <charset val="128"/>
      </rPr>
      <t xml:space="preserve">$K$87</t>
    </r>
    <r>
      <rPr>
        <sz val="12"/>
        <rFont val="UD デジタル 教科書体 N-R"/>
        <family val="1"/>
        <charset val="128"/>
      </rPr>
      <t xml:space="preserve">)</t>
    </r>
  </si>
  <si>
    <r>
      <rPr>
        <sz val="12"/>
        <rFont val="UD デジタル 教科書体 N-R"/>
        <family val="1"/>
        <charset val="1"/>
      </rPr>
      <t xml:space="preserve">C3</t>
    </r>
    <r>
      <rPr>
        <sz val="12"/>
        <rFont val="UD デジタル 教科書体 N-R"/>
        <family val="1"/>
        <charset val="128"/>
      </rPr>
      <t xml:space="preserve">（年齢夫）</t>
    </r>
    <r>
      <rPr>
        <sz val="12"/>
        <rFont val="UD デジタル 教科書体 N-R"/>
        <family val="1"/>
        <charset val="1"/>
      </rPr>
      <t xml:space="preserve">が69歳以下の場合、K86</t>
    </r>
    <r>
      <rPr>
        <sz val="12"/>
        <rFont val="UD デジタル 教科書体 N-R"/>
        <family val="1"/>
        <charset val="128"/>
      </rPr>
      <t xml:space="preserve">（調整控除額配偶者70歳未満）</t>
    </r>
    <r>
      <rPr>
        <sz val="12"/>
        <rFont val="UD デジタル 教科書体 N-R"/>
        <family val="1"/>
        <charset val="1"/>
      </rPr>
      <t xml:space="preserve">とする</t>
    </r>
  </si>
  <si>
    <t xml:space="preserve">D43～AS43</t>
  </si>
  <si>
    <t xml:space="preserve">住民税所得割税額</t>
  </si>
  <si>
    <r>
      <rPr>
        <sz val="12"/>
        <rFont val="UD デジタル 教科書体 N-R"/>
        <family val="1"/>
        <charset val="1"/>
      </rPr>
      <t xml:space="preserve">D43</t>
    </r>
    <r>
      <rPr>
        <sz val="12"/>
        <rFont val="UD デジタル 教科書体 N-R"/>
        <family val="1"/>
        <charset val="128"/>
      </rPr>
      <t xml:space="preserve">=</t>
    </r>
    <r>
      <rPr>
        <sz val="12"/>
        <color rgb="FF0000FF"/>
        <rFont val="UD デジタル 教科書体 N-R"/>
        <family val="1"/>
        <charset val="128"/>
      </rPr>
      <t xml:space="preserve">D39</t>
    </r>
    <r>
      <rPr>
        <sz val="12"/>
        <rFont val="UD デジタル 教科書体 N-R"/>
        <family val="1"/>
        <charset val="128"/>
      </rPr>
      <t xml:space="preserve">*</t>
    </r>
    <r>
      <rPr>
        <sz val="12"/>
        <color rgb="FFFF0000"/>
        <rFont val="UD デジタル 教科書体 N-R"/>
        <family val="1"/>
        <charset val="128"/>
      </rPr>
      <t xml:space="preserve">$E$91</t>
    </r>
  </si>
  <si>
    <r>
      <rPr>
        <sz val="12"/>
        <color rgb="FF0000FF"/>
        <rFont val="UD デジタル 教科書体 N-R"/>
        <family val="1"/>
        <charset val="128"/>
      </rPr>
      <t xml:space="preserve">D39</t>
    </r>
    <r>
      <rPr>
        <sz val="12"/>
        <rFont val="UD デジタル 教科書体 N-R"/>
        <family val="1"/>
        <charset val="128"/>
      </rPr>
      <t xml:space="preserve">*</t>
    </r>
    <r>
      <rPr>
        <sz val="12"/>
        <color rgb="FFFF0000"/>
        <rFont val="UD デジタル 教科書体 N-R"/>
        <family val="1"/>
        <charset val="128"/>
      </rPr>
      <t xml:space="preserve">$E$91</t>
    </r>
  </si>
  <si>
    <r>
      <rPr>
        <sz val="12"/>
        <rFont val="UD デジタル 教科書体 N-R"/>
        <family val="1"/>
        <charset val="1"/>
      </rPr>
      <t xml:space="preserve">D39（</t>
    </r>
    <r>
      <rPr>
        <sz val="12"/>
        <rFont val="UD デジタル 教科書体 N-R"/>
        <family val="1"/>
        <charset val="128"/>
      </rPr>
      <t xml:space="preserve">住民税課税対象所得額夫）</t>
    </r>
    <r>
      <rPr>
        <sz val="12"/>
        <rFont val="UD デジタル 教科書体 N-R"/>
        <family val="1"/>
        <charset val="1"/>
      </rPr>
      <t xml:space="preserve">にE91（</t>
    </r>
    <r>
      <rPr>
        <sz val="12"/>
        <rFont val="UD デジタル 教科書体 N-R"/>
        <family val="1"/>
        <charset val="128"/>
      </rPr>
      <t xml:space="preserve">住民税税率）</t>
    </r>
    <r>
      <rPr>
        <sz val="12"/>
        <rFont val="UD デジタル 教科書体 N-R"/>
        <family val="1"/>
        <charset val="1"/>
      </rPr>
      <t xml:space="preserve">を掛けた値</t>
    </r>
  </si>
  <si>
    <t xml:space="preserve">D44～AS44</t>
  </si>
  <si>
    <r>
      <rPr>
        <sz val="12"/>
        <rFont val="UD デジタル 教科書体 N-R"/>
        <family val="1"/>
        <charset val="1"/>
      </rPr>
      <t xml:space="preserve">D44</t>
    </r>
    <r>
      <rPr>
        <sz val="12"/>
        <rFont val="UD デジタル 教科書体 N-R"/>
        <family val="1"/>
        <charset val="128"/>
      </rPr>
      <t xml:space="preserve">=</t>
    </r>
    <r>
      <rPr>
        <sz val="12"/>
        <color rgb="FF0000FF"/>
        <rFont val="UD デジタル 教科書体 N-R"/>
        <family val="1"/>
        <charset val="128"/>
      </rPr>
      <t xml:space="preserve">D40</t>
    </r>
    <r>
      <rPr>
        <sz val="12"/>
        <rFont val="UD デジタル 教科書体 N-R"/>
        <family val="1"/>
        <charset val="128"/>
      </rPr>
      <t xml:space="preserve">*</t>
    </r>
    <r>
      <rPr>
        <sz val="12"/>
        <color rgb="FFFF0000"/>
        <rFont val="UD デジタル 教科書体 N-R"/>
        <family val="1"/>
        <charset val="128"/>
      </rPr>
      <t xml:space="preserve">$E$91</t>
    </r>
  </si>
  <si>
    <r>
      <rPr>
        <sz val="12"/>
        <color rgb="FF0000FF"/>
        <rFont val="UD デジタル 教科書体 N-R"/>
        <family val="1"/>
        <charset val="128"/>
      </rPr>
      <t xml:space="preserve">D40</t>
    </r>
    <r>
      <rPr>
        <sz val="12"/>
        <rFont val="UD デジタル 教科書体 N-R"/>
        <family val="1"/>
        <charset val="128"/>
      </rPr>
      <t xml:space="preserve">*</t>
    </r>
    <r>
      <rPr>
        <sz val="12"/>
        <color rgb="FFFF0000"/>
        <rFont val="UD デジタル 教科書体 N-R"/>
        <family val="1"/>
        <charset val="128"/>
      </rPr>
      <t xml:space="preserve">$E$91</t>
    </r>
  </si>
  <si>
    <r>
      <rPr>
        <sz val="12"/>
        <rFont val="UD デジタル 教科書体 N-R"/>
        <family val="1"/>
        <charset val="1"/>
      </rPr>
      <t xml:space="preserve">D40（</t>
    </r>
    <r>
      <rPr>
        <sz val="12"/>
        <rFont val="UD デジタル 教科書体 N-R"/>
        <family val="1"/>
        <charset val="128"/>
      </rPr>
      <t xml:space="preserve">住民税課税対象所得額妻）</t>
    </r>
    <r>
      <rPr>
        <sz val="12"/>
        <rFont val="UD デジタル 教科書体 N-R"/>
        <family val="1"/>
        <charset val="1"/>
      </rPr>
      <t xml:space="preserve">にE91（</t>
    </r>
    <r>
      <rPr>
        <sz val="12"/>
        <rFont val="UD デジタル 教科書体 N-R"/>
        <family val="1"/>
        <charset val="128"/>
      </rPr>
      <t xml:space="preserve">住民税税率）</t>
    </r>
    <r>
      <rPr>
        <sz val="12"/>
        <rFont val="UD デジタル 教科書体 N-R"/>
        <family val="1"/>
        <charset val="1"/>
      </rPr>
      <t xml:space="preserve">を掛けた値</t>
    </r>
  </si>
  <si>
    <t xml:space="preserve">D45～AS45</t>
  </si>
  <si>
    <r>
      <rPr>
        <sz val="12"/>
        <rFont val="UD デジタル 教科書体 N-R"/>
        <family val="1"/>
        <charset val="1"/>
      </rPr>
      <t xml:space="preserve">D45</t>
    </r>
    <r>
      <rPr>
        <sz val="12"/>
        <rFont val="UD デジタル 教科書体 N-R"/>
        <family val="1"/>
        <charset val="128"/>
      </rPr>
      <t xml:space="preserve">=IF(</t>
    </r>
    <r>
      <rPr>
        <sz val="12"/>
        <color rgb="FF0000FF"/>
        <rFont val="UD デジタル 教科書体 N-R"/>
        <family val="1"/>
        <charset val="128"/>
      </rPr>
      <t xml:space="preserve">D3</t>
    </r>
    <r>
      <rPr>
        <sz val="12"/>
        <rFont val="UD デジタル 教科書体 N-R"/>
        <family val="1"/>
        <charset val="128"/>
      </rPr>
      <t xml:space="preserve">=0,0,IF(</t>
    </r>
    <r>
      <rPr>
        <sz val="12"/>
        <color rgb="FFFF0000"/>
        <rFont val="UD デジタル 教科書体 N-R"/>
        <family val="1"/>
        <charset val="128"/>
      </rPr>
      <t xml:space="preserve">D4</t>
    </r>
    <r>
      <rPr>
        <sz val="12"/>
        <rFont val="UD デジタル 教科書体 N-R"/>
        <family val="1"/>
        <charset val="128"/>
      </rPr>
      <t xml:space="preserve">=0,IF((</t>
    </r>
    <r>
      <rPr>
        <sz val="12"/>
        <color rgb="FFFF00FF"/>
        <rFont val="UD デジタル 教科書体 N-R"/>
        <family val="1"/>
        <charset val="128"/>
      </rPr>
      <t xml:space="preserve">C14</t>
    </r>
    <r>
      <rPr>
        <sz val="12"/>
        <rFont val="UD デジタル 教科書体 N-R"/>
        <family val="1"/>
        <charset val="128"/>
      </rPr>
      <t xml:space="preserve">-</t>
    </r>
    <r>
      <rPr>
        <sz val="12"/>
        <color rgb="FF008000"/>
        <rFont val="UD デジタル 教科書体 N-R"/>
        <family val="1"/>
        <charset val="128"/>
      </rPr>
      <t xml:space="preserve">C17</t>
    </r>
    <r>
      <rPr>
        <sz val="12"/>
        <rFont val="UD デジタル 教科書体 N-R"/>
        <family val="1"/>
        <charset val="128"/>
      </rPr>
      <t xml:space="preserve">)&lt;=</t>
    </r>
    <r>
      <rPr>
        <sz val="12"/>
        <color rgb="FF000080"/>
        <rFont val="UD デジタル 教科書体 N-R"/>
        <family val="1"/>
        <charset val="128"/>
      </rPr>
      <t xml:space="preserve">$F$89</t>
    </r>
    <r>
      <rPr>
        <sz val="12"/>
        <rFont val="UD デジタル 教科書体 N-R"/>
        <family val="1"/>
        <charset val="128"/>
      </rPr>
      <t xml:space="preserve">,0,</t>
    </r>
    <r>
      <rPr>
        <sz val="12"/>
        <color rgb="FF800000"/>
        <rFont val="UD デジタル 教科書体 N-R"/>
        <family val="1"/>
        <charset val="128"/>
      </rPr>
      <t xml:space="preserve">$H$89</t>
    </r>
    <r>
      <rPr>
        <sz val="12"/>
        <rFont val="UD デジタル 教科書体 N-R"/>
        <family val="1"/>
        <charset val="128"/>
      </rPr>
      <t xml:space="preserve">),IF((</t>
    </r>
    <r>
      <rPr>
        <sz val="12"/>
        <color rgb="FFFF00FF"/>
        <rFont val="UD デジタル 教科書体 N-R"/>
        <family val="1"/>
        <charset val="128"/>
      </rPr>
      <t xml:space="preserve">C14</t>
    </r>
    <r>
      <rPr>
        <sz val="12"/>
        <rFont val="UD デジタル 教科書体 N-R"/>
        <family val="1"/>
        <charset val="128"/>
      </rPr>
      <t xml:space="preserve">-</t>
    </r>
    <r>
      <rPr>
        <sz val="12"/>
        <color rgb="FF008000"/>
        <rFont val="UD デジタル 教科書体 N-R"/>
        <family val="1"/>
        <charset val="128"/>
      </rPr>
      <t xml:space="preserve">C17</t>
    </r>
    <r>
      <rPr>
        <sz val="12"/>
        <rFont val="UD デジタル 教科書体 N-R"/>
        <family val="1"/>
        <charset val="128"/>
      </rPr>
      <t xml:space="preserve">)&lt;=(</t>
    </r>
    <r>
      <rPr>
        <sz val="12"/>
        <color rgb="FF0000FF"/>
        <rFont val="UD デジタル 教科書体 N-R"/>
        <family val="1"/>
        <charset val="128"/>
      </rPr>
      <t xml:space="preserve">$F$90</t>
    </r>
    <r>
      <rPr>
        <sz val="12"/>
        <rFont val="UD デジタル 教科書体 N-R"/>
        <family val="1"/>
        <charset val="128"/>
      </rPr>
      <t xml:space="preserve">*COUNTIF(</t>
    </r>
    <r>
      <rPr>
        <sz val="12"/>
        <color rgb="FFFF0000"/>
        <rFont val="UD デジタル 教科書体 N-R"/>
        <family val="1"/>
        <charset val="128"/>
      </rPr>
      <t xml:space="preserve">D3:D4</t>
    </r>
    <r>
      <rPr>
        <sz val="12"/>
        <rFont val="UD デジタル 教科書体 N-R"/>
        <family val="1"/>
        <charset val="128"/>
      </rPr>
      <t xml:space="preserve">,"&lt;&gt;0")+</t>
    </r>
    <r>
      <rPr>
        <sz val="12"/>
        <color rgb="FFFF00FF"/>
        <rFont val="UD デジタル 教科書体 N-R"/>
        <family val="1"/>
        <charset val="128"/>
      </rPr>
      <t xml:space="preserve">$K$90</t>
    </r>
    <r>
      <rPr>
        <sz val="12"/>
        <rFont val="UD デジタル 教科書体 N-R"/>
        <family val="1"/>
        <charset val="128"/>
      </rPr>
      <t xml:space="preserve">+</t>
    </r>
    <r>
      <rPr>
        <sz val="12"/>
        <color rgb="FF008000"/>
        <rFont val="UD デジタル 教科書体 N-R"/>
        <family val="1"/>
        <charset val="128"/>
      </rPr>
      <t xml:space="preserve">$L$90</t>
    </r>
    <r>
      <rPr>
        <sz val="12"/>
        <rFont val="UD デジタル 教科書体 N-R"/>
        <family val="1"/>
        <charset val="128"/>
      </rPr>
      <t xml:space="preserve">),0,</t>
    </r>
    <r>
      <rPr>
        <sz val="12"/>
        <color rgb="FF800000"/>
        <rFont val="UD デジタル 教科書体 N-R"/>
        <family val="1"/>
        <charset val="128"/>
      </rPr>
      <t xml:space="preserve">$H$89</t>
    </r>
    <r>
      <rPr>
        <sz val="12"/>
        <rFont val="UD デジタル 教科書体 N-R"/>
        <family val="1"/>
        <charset val="128"/>
      </rPr>
      <t xml:space="preserve">)))</t>
    </r>
  </si>
  <si>
    <r>
      <rPr>
        <sz val="12"/>
        <rFont val="UD デジタル 教科書体 N-R"/>
        <family val="1"/>
        <charset val="128"/>
      </rPr>
      <t xml:space="preserve">IF(</t>
    </r>
    <r>
      <rPr>
        <sz val="12"/>
        <color rgb="FF0000FF"/>
        <rFont val="UD デジタル 教科書体 N-R"/>
        <family val="1"/>
        <charset val="128"/>
      </rPr>
      <t xml:space="preserve">D3</t>
    </r>
    <r>
      <rPr>
        <sz val="12"/>
        <rFont val="UD デジタル 教科書体 N-R"/>
        <family val="1"/>
        <charset val="128"/>
      </rPr>
      <t xml:space="preserve">=0,0,</t>
    </r>
    <r>
      <rPr>
        <sz val="12"/>
        <rFont val="UD デジタル 教科書体 N-R"/>
        <family val="1"/>
        <charset val="1"/>
      </rPr>
      <t xml:space="preserve">IF①)</t>
    </r>
  </si>
  <si>
    <r>
      <rPr>
        <sz val="12"/>
        <rFont val="UD デジタル 教科書体 N-R"/>
        <family val="1"/>
        <charset val="1"/>
      </rPr>
      <t xml:space="preserve">D3（年齢</t>
    </r>
    <r>
      <rPr>
        <sz val="12"/>
        <rFont val="UD デジタル 教科書体 N-R"/>
        <family val="1"/>
        <charset val="128"/>
      </rPr>
      <t xml:space="preserve">夫）</t>
    </r>
    <r>
      <rPr>
        <sz val="12"/>
        <rFont val="UD デジタル 教科書体 N-R"/>
        <family val="1"/>
        <charset val="1"/>
      </rPr>
      <t xml:space="preserve">が0の場合は0とする</t>
    </r>
  </si>
  <si>
    <r>
      <rPr>
        <sz val="12"/>
        <rFont val="UD デジタル 教科書体 N-R"/>
        <family val="1"/>
        <charset val="128"/>
      </rPr>
      <t xml:space="preserve">IF①=IF(</t>
    </r>
    <r>
      <rPr>
        <sz val="12"/>
        <color rgb="FFFF0000"/>
        <rFont val="UD デジタル 教科書体 N-R"/>
        <family val="1"/>
        <charset val="128"/>
      </rPr>
      <t xml:space="preserve">D4</t>
    </r>
    <r>
      <rPr>
        <sz val="12"/>
        <rFont val="UD デジタル 教科書体 N-R"/>
        <family val="1"/>
        <charset val="128"/>
      </rPr>
      <t xml:space="preserve">=0,IF②,IF③)</t>
    </r>
  </si>
  <si>
    <r>
      <rPr>
        <sz val="12"/>
        <rFont val="UD デジタル 教科書体 N-R"/>
        <family val="1"/>
        <charset val="1"/>
      </rPr>
      <t xml:space="preserve">D4（年齢妻</t>
    </r>
    <r>
      <rPr>
        <sz val="12"/>
        <rFont val="UD デジタル 教科書体 N-R"/>
        <family val="1"/>
        <charset val="128"/>
      </rPr>
      <t xml:space="preserve">）</t>
    </r>
    <r>
      <rPr>
        <sz val="12"/>
        <rFont val="UD デジタル 教科書体 N-R"/>
        <family val="1"/>
        <charset val="1"/>
      </rPr>
      <t xml:space="preserve">が0の場合は、さらにIF②で判定</t>
    </r>
  </si>
  <si>
    <r>
      <rPr>
        <sz val="12"/>
        <rFont val="UD デジタル 教科書体 N-R"/>
        <family val="1"/>
        <charset val="1"/>
      </rPr>
      <t xml:space="preserve">D4（年齢妻</t>
    </r>
    <r>
      <rPr>
        <sz val="12"/>
        <rFont val="UD デジタル 教科書体 N-R"/>
        <family val="1"/>
        <charset val="128"/>
      </rPr>
      <t xml:space="preserve">）</t>
    </r>
    <r>
      <rPr>
        <sz val="12"/>
        <rFont val="UD デジタル 教科書体 N-R"/>
        <family val="1"/>
        <charset val="1"/>
      </rPr>
      <t xml:space="preserve">が0以外の場合は、さらにIF③で判定</t>
    </r>
  </si>
  <si>
    <r>
      <rPr>
        <sz val="12"/>
        <rFont val="UD デジタル 教科書体 N-R"/>
        <family val="1"/>
        <charset val="128"/>
      </rPr>
      <t xml:space="preserve">IF②=IF((</t>
    </r>
    <r>
      <rPr>
        <sz val="12"/>
        <color rgb="FFFF00FF"/>
        <rFont val="UD デジタル 教科書体 N-R"/>
        <family val="1"/>
        <charset val="128"/>
      </rPr>
      <t xml:space="preserve">C14</t>
    </r>
    <r>
      <rPr>
        <sz val="12"/>
        <rFont val="UD デジタル 教科書体 N-R"/>
        <family val="1"/>
        <charset val="128"/>
      </rPr>
      <t xml:space="preserve">-</t>
    </r>
    <r>
      <rPr>
        <sz val="12"/>
        <color rgb="FF008000"/>
        <rFont val="UD デジタル 教科書体 N-R"/>
        <family val="1"/>
        <charset val="128"/>
      </rPr>
      <t xml:space="preserve">C17</t>
    </r>
    <r>
      <rPr>
        <sz val="12"/>
        <rFont val="UD デジタル 教科書体 N-R"/>
        <family val="1"/>
        <charset val="128"/>
      </rPr>
      <t xml:space="preserve">)&lt;=</t>
    </r>
    <r>
      <rPr>
        <sz val="12"/>
        <color rgb="FF000080"/>
        <rFont val="UD デジタル 教科書体 N-R"/>
        <family val="1"/>
        <charset val="128"/>
      </rPr>
      <t xml:space="preserve">$F$89</t>
    </r>
    <r>
      <rPr>
        <sz val="12"/>
        <rFont val="UD デジタル 教科書体 N-R"/>
        <family val="1"/>
        <charset val="128"/>
      </rPr>
      <t xml:space="preserve">,0,</t>
    </r>
    <r>
      <rPr>
        <sz val="12"/>
        <color rgb="FF800000"/>
        <rFont val="UD デジタル 教科書体 N-R"/>
        <family val="1"/>
        <charset val="128"/>
      </rPr>
      <t xml:space="preserve">$H$89</t>
    </r>
    <r>
      <rPr>
        <sz val="12"/>
        <rFont val="UD デジタル 教科書体 N-R"/>
        <family val="1"/>
        <charset val="128"/>
      </rPr>
      <t xml:space="preserve">)</t>
    </r>
  </si>
  <si>
    <r>
      <rPr>
        <sz val="12"/>
        <rFont val="UD デジタル 教科書体 N-R"/>
        <family val="1"/>
        <charset val="1"/>
      </rPr>
      <t xml:space="preserve">C14（</t>
    </r>
    <r>
      <rPr>
        <sz val="12"/>
        <rFont val="UD デジタル 教科書体 N-R"/>
        <family val="1"/>
        <charset val="128"/>
      </rPr>
      <t xml:space="preserve">年金集計夫）</t>
    </r>
    <r>
      <rPr>
        <sz val="12"/>
        <rFont val="UD デジタル 教科書体 N-R"/>
        <family val="1"/>
        <charset val="1"/>
      </rPr>
      <t xml:space="preserve">からC17（</t>
    </r>
    <r>
      <rPr>
        <sz val="12"/>
        <rFont val="UD デジタル 教科書体 N-R"/>
        <family val="1"/>
        <charset val="128"/>
      </rPr>
      <t xml:space="preserve">公的年金等控除額夫）</t>
    </r>
    <r>
      <rPr>
        <sz val="12"/>
        <rFont val="UD デジタル 教科書体 N-R"/>
        <family val="1"/>
        <charset val="1"/>
      </rPr>
      <t xml:space="preserve">を差引いた値がF89（扶養者無</t>
    </r>
    <r>
      <rPr>
        <sz val="12"/>
        <rFont val="UD デジタル 教科書体 N-R"/>
        <family val="1"/>
        <charset val="128"/>
      </rPr>
      <t xml:space="preserve">）以下</t>
    </r>
    <r>
      <rPr>
        <sz val="12"/>
        <rFont val="UD デジタル 教科書体 N-R"/>
        <family val="1"/>
        <charset val="1"/>
      </rPr>
      <t xml:space="preserve">の場合は0とする</t>
    </r>
  </si>
  <si>
    <t xml:space="preserve">合計所得金額＝年金集計-公的年金等控除額</t>
  </si>
  <si>
    <t xml:space="preserve">H89</t>
  </si>
  <si>
    <r>
      <rPr>
        <sz val="12"/>
        <rFont val="UD デジタル 教科書体 N-R"/>
        <family val="1"/>
        <charset val="128"/>
      </rPr>
      <t xml:space="preserve">H89（均等割額）</t>
    </r>
    <r>
      <rPr>
        <sz val="12"/>
        <rFont val="UD デジタル 教科書体 N-R"/>
        <family val="1"/>
        <charset val="1"/>
      </rPr>
      <t xml:space="preserve">とする</t>
    </r>
  </si>
  <si>
    <r>
      <rPr>
        <sz val="12"/>
        <rFont val="UD デジタル 教科書体 N-R"/>
        <family val="1"/>
        <charset val="128"/>
      </rPr>
      <t xml:space="preserve">IF③=IF((</t>
    </r>
    <r>
      <rPr>
        <sz val="12"/>
        <color rgb="FFFF00FF"/>
        <rFont val="UD デジタル 教科書体 N-R"/>
        <family val="1"/>
        <charset val="128"/>
      </rPr>
      <t xml:space="preserve">C14</t>
    </r>
    <r>
      <rPr>
        <sz val="12"/>
        <rFont val="UD デジタル 教科書体 N-R"/>
        <family val="1"/>
        <charset val="128"/>
      </rPr>
      <t xml:space="preserve">-</t>
    </r>
    <r>
      <rPr>
        <sz val="12"/>
        <color rgb="FF008000"/>
        <rFont val="UD デジタル 教科書体 N-R"/>
        <family val="1"/>
        <charset val="128"/>
      </rPr>
      <t xml:space="preserve">C17</t>
    </r>
    <r>
      <rPr>
        <sz val="12"/>
        <rFont val="UD デジタル 教科書体 N-R"/>
        <family val="1"/>
        <charset val="128"/>
      </rPr>
      <t xml:space="preserve">)&lt;=(</t>
    </r>
    <r>
      <rPr>
        <sz val="12"/>
        <color rgb="FF0000FF"/>
        <rFont val="UD デジタル 教科書体 N-R"/>
        <family val="1"/>
        <charset val="128"/>
      </rPr>
      <t xml:space="preserve">$F$90</t>
    </r>
    <r>
      <rPr>
        <sz val="12"/>
        <rFont val="UD デジタル 教科書体 N-R"/>
        <family val="1"/>
        <charset val="128"/>
      </rPr>
      <t xml:space="preserve">*COUNTIF④+</t>
    </r>
    <r>
      <rPr>
        <sz val="12"/>
        <color rgb="FFFF00FF"/>
        <rFont val="UD デジタル 教科書体 N-R"/>
        <family val="1"/>
        <charset val="128"/>
      </rPr>
      <t xml:space="preserve">$K$90</t>
    </r>
    <r>
      <rPr>
        <sz val="12"/>
        <rFont val="UD デジタル 教科書体 N-R"/>
        <family val="1"/>
        <charset val="128"/>
      </rPr>
      <t xml:space="preserve">+</t>
    </r>
    <r>
      <rPr>
        <sz val="12"/>
        <color rgb="FF008000"/>
        <rFont val="UD デジタル 教科書体 N-R"/>
        <family val="1"/>
        <charset val="128"/>
      </rPr>
      <t xml:space="preserve">$L$90</t>
    </r>
    <r>
      <rPr>
        <sz val="12"/>
        <rFont val="UD デジタル 教科書体 N-R"/>
        <family val="1"/>
        <charset val="128"/>
      </rPr>
      <t xml:space="preserve">),0,</t>
    </r>
    <r>
      <rPr>
        <sz val="12"/>
        <color rgb="FF800000"/>
        <rFont val="UD デジタル 教科書体 N-R"/>
        <family val="1"/>
        <charset val="128"/>
      </rPr>
      <t xml:space="preserve">$H$89</t>
    </r>
    <r>
      <rPr>
        <sz val="12"/>
        <rFont val="UD デジタル 教科書体 N-R"/>
        <family val="1"/>
        <charset val="128"/>
      </rPr>
      <t xml:space="preserve">))</t>
    </r>
  </si>
  <si>
    <r>
      <rPr>
        <sz val="12"/>
        <rFont val="UD デジタル 教科書体 N-R"/>
        <family val="1"/>
        <charset val="1"/>
      </rPr>
      <t xml:space="preserve">C14（</t>
    </r>
    <r>
      <rPr>
        <sz val="12"/>
        <rFont val="UD デジタル 教科書体 N-R"/>
        <family val="1"/>
        <charset val="128"/>
      </rPr>
      <t xml:space="preserve">年金集計夫）</t>
    </r>
    <r>
      <rPr>
        <sz val="12"/>
        <rFont val="UD デジタル 教科書体 N-R"/>
        <family val="1"/>
        <charset val="1"/>
      </rPr>
      <t xml:space="preserve">からC17（</t>
    </r>
    <r>
      <rPr>
        <sz val="12"/>
        <rFont val="UD デジタル 教科書体 N-R"/>
        <family val="1"/>
        <charset val="128"/>
      </rPr>
      <t xml:space="preserve">公的年金等控除額夫）</t>
    </r>
    <r>
      <rPr>
        <sz val="12"/>
        <rFont val="UD デジタル 教科書体 N-R"/>
        <family val="1"/>
        <charset val="1"/>
      </rPr>
      <t xml:space="preserve">を差引いた値がF90（扶養者</t>
    </r>
    <r>
      <rPr>
        <sz val="12"/>
        <rFont val="UD デジタル 教科書体 N-R"/>
        <family val="1"/>
        <charset val="128"/>
      </rPr>
      <t xml:space="preserve">有判定額）にCOUNTIF④（扶養者人数）を掛け、さらにK90とL90を加えた値以下の場合は0とする</t>
    </r>
  </si>
  <si>
    <t xml:space="preserve">H89（均等割額）とする</t>
  </si>
  <si>
    <r>
      <rPr>
        <sz val="12"/>
        <rFont val="UD デジタル 教科書体 N-R"/>
        <family val="1"/>
        <charset val="128"/>
      </rPr>
      <t xml:space="preserve">COUNTIF④=COUNTIF(</t>
    </r>
    <r>
      <rPr>
        <sz val="12"/>
        <color rgb="FFFF0000"/>
        <rFont val="UD デジタル 教科書体 N-R"/>
        <family val="1"/>
        <charset val="128"/>
      </rPr>
      <t xml:space="preserve">D3:D4</t>
    </r>
    <r>
      <rPr>
        <sz val="12"/>
        <rFont val="UD デジタル 教科書体 N-R"/>
        <family val="1"/>
        <charset val="128"/>
      </rPr>
      <t xml:space="preserve">,"&lt;&gt;0")</t>
    </r>
  </si>
  <si>
    <t xml:space="preserve">0以外のD3（年齢夫）、D4（年齢妻）のセル数（扶養者人数）</t>
  </si>
  <si>
    <t xml:space="preserve">D46～AS46</t>
  </si>
  <si>
    <r>
      <rPr>
        <sz val="12"/>
        <rFont val="UD デジタル 教科書体 N-R"/>
        <family val="1"/>
        <charset val="1"/>
      </rPr>
      <t xml:space="preserve">D46</t>
    </r>
    <r>
      <rPr>
        <sz val="12"/>
        <rFont val="UD デジタル 教科書体 N-R"/>
        <family val="1"/>
        <charset val="128"/>
      </rPr>
      <t xml:space="preserve">=IF(</t>
    </r>
    <r>
      <rPr>
        <sz val="12"/>
        <color rgb="FF0000FF"/>
        <rFont val="UD デジタル 教科書体 N-R"/>
        <family val="1"/>
        <charset val="128"/>
      </rPr>
      <t xml:space="preserve">D4</t>
    </r>
    <r>
      <rPr>
        <sz val="12"/>
        <rFont val="UD デジタル 教科書体 N-R"/>
        <family val="1"/>
        <charset val="128"/>
      </rPr>
      <t xml:space="preserve">=0,0,IF(</t>
    </r>
    <r>
      <rPr>
        <sz val="12"/>
        <color rgb="FFFF0000"/>
        <rFont val="UD デジタル 教科書体 N-R"/>
        <family val="1"/>
        <charset val="128"/>
      </rPr>
      <t xml:space="preserve">D3</t>
    </r>
    <r>
      <rPr>
        <sz val="12"/>
        <rFont val="UD デジタル 教科書体 N-R"/>
        <family val="1"/>
        <charset val="128"/>
      </rPr>
      <t xml:space="preserve">=0,IF((</t>
    </r>
    <r>
      <rPr>
        <sz val="12"/>
        <color rgb="FFFF00FF"/>
        <rFont val="UD デジタル 教科書体 N-R"/>
        <family val="1"/>
        <charset val="128"/>
      </rPr>
      <t xml:space="preserve">C15</t>
    </r>
    <r>
      <rPr>
        <sz val="12"/>
        <rFont val="UD デジタル 教科書体 N-R"/>
        <family val="1"/>
        <charset val="128"/>
      </rPr>
      <t xml:space="preserve">-</t>
    </r>
    <r>
      <rPr>
        <sz val="12"/>
        <color rgb="FF008000"/>
        <rFont val="UD デジタル 教科書体 N-R"/>
        <family val="1"/>
        <charset val="128"/>
      </rPr>
      <t xml:space="preserve">C18</t>
    </r>
    <r>
      <rPr>
        <sz val="12"/>
        <rFont val="UD デジタル 教科書体 N-R"/>
        <family val="1"/>
        <charset val="128"/>
      </rPr>
      <t xml:space="preserve">)&lt;=</t>
    </r>
    <r>
      <rPr>
        <sz val="12"/>
        <color rgb="FF000080"/>
        <rFont val="UD デジタル 教科書体 N-R"/>
        <family val="1"/>
        <charset val="128"/>
      </rPr>
      <t xml:space="preserve">$F$89</t>
    </r>
    <r>
      <rPr>
        <sz val="12"/>
        <rFont val="UD デジタル 教科書体 N-R"/>
        <family val="1"/>
        <charset val="128"/>
      </rPr>
      <t xml:space="preserve">,0,</t>
    </r>
    <r>
      <rPr>
        <sz val="12"/>
        <color rgb="FF800000"/>
        <rFont val="UD デジタル 教科書体 N-R"/>
        <family val="1"/>
        <charset val="128"/>
      </rPr>
      <t xml:space="preserve">$H$89</t>
    </r>
    <r>
      <rPr>
        <sz val="12"/>
        <rFont val="UD デジタル 教科書体 N-R"/>
        <family val="1"/>
        <charset val="128"/>
      </rPr>
      <t xml:space="preserve">),IF((</t>
    </r>
    <r>
      <rPr>
        <sz val="12"/>
        <color rgb="FFFF00FF"/>
        <rFont val="UD デジタル 教科書体 N-R"/>
        <family val="1"/>
        <charset val="128"/>
      </rPr>
      <t xml:space="preserve">C15</t>
    </r>
    <r>
      <rPr>
        <sz val="12"/>
        <rFont val="UD デジタル 教科書体 N-R"/>
        <family val="1"/>
        <charset val="128"/>
      </rPr>
      <t xml:space="preserve">-</t>
    </r>
    <r>
      <rPr>
        <sz val="12"/>
        <color rgb="FF008000"/>
        <rFont val="UD デジタル 教科書体 N-R"/>
        <family val="1"/>
        <charset val="128"/>
      </rPr>
      <t xml:space="preserve">C18</t>
    </r>
    <r>
      <rPr>
        <sz val="12"/>
        <rFont val="UD デジタル 教科書体 N-R"/>
        <family val="1"/>
        <charset val="128"/>
      </rPr>
      <t xml:space="preserve">)&lt;=(</t>
    </r>
    <r>
      <rPr>
        <sz val="12"/>
        <color rgb="FF0000FF"/>
        <rFont val="UD デジタル 教科書体 N-R"/>
        <family val="1"/>
        <charset val="128"/>
      </rPr>
      <t xml:space="preserve">$F$90</t>
    </r>
    <r>
      <rPr>
        <sz val="12"/>
        <rFont val="UD デジタル 教科書体 N-R"/>
        <family val="1"/>
        <charset val="128"/>
      </rPr>
      <t xml:space="preserve">*COUNTIF(</t>
    </r>
    <r>
      <rPr>
        <sz val="12"/>
        <color rgb="FFFF0000"/>
        <rFont val="UD デジタル 教科書体 N-R"/>
        <family val="1"/>
        <charset val="128"/>
      </rPr>
      <t xml:space="preserve">D3:D4</t>
    </r>
    <r>
      <rPr>
        <sz val="12"/>
        <rFont val="UD デジタル 教科書体 N-R"/>
        <family val="1"/>
        <charset val="128"/>
      </rPr>
      <t xml:space="preserve">,"&lt;&gt;0")+</t>
    </r>
    <r>
      <rPr>
        <sz val="12"/>
        <color rgb="FFFF00FF"/>
        <rFont val="UD デジタル 教科書体 N-R"/>
        <family val="1"/>
        <charset val="128"/>
      </rPr>
      <t xml:space="preserve">$K$90</t>
    </r>
    <r>
      <rPr>
        <sz val="12"/>
        <rFont val="UD デジタル 教科書体 N-R"/>
        <family val="1"/>
        <charset val="128"/>
      </rPr>
      <t xml:space="preserve">+</t>
    </r>
    <r>
      <rPr>
        <sz val="12"/>
        <color rgb="FF008000"/>
        <rFont val="UD デジタル 教科書体 N-R"/>
        <family val="1"/>
        <charset val="128"/>
      </rPr>
      <t xml:space="preserve">$L$90</t>
    </r>
    <r>
      <rPr>
        <sz val="12"/>
        <rFont val="UD デジタル 教科書体 N-R"/>
        <family val="1"/>
        <charset val="128"/>
      </rPr>
      <t xml:space="preserve">),0,</t>
    </r>
    <r>
      <rPr>
        <sz val="12"/>
        <color rgb="FF800000"/>
        <rFont val="UD デジタル 教科書体 N-R"/>
        <family val="1"/>
        <charset val="128"/>
      </rPr>
      <t xml:space="preserve">$H$89</t>
    </r>
    <r>
      <rPr>
        <sz val="12"/>
        <rFont val="UD デジタル 教科書体 N-R"/>
        <family val="1"/>
        <charset val="128"/>
      </rPr>
      <t xml:space="preserve">)))</t>
    </r>
  </si>
  <si>
    <r>
      <rPr>
        <sz val="12"/>
        <rFont val="UD デジタル 教科書体 N-R"/>
        <family val="1"/>
        <charset val="128"/>
      </rPr>
      <t xml:space="preserve">IF(</t>
    </r>
    <r>
      <rPr>
        <sz val="12"/>
        <color rgb="FF0000FF"/>
        <rFont val="UD デジタル 教科書体 N-R"/>
        <family val="1"/>
        <charset val="128"/>
      </rPr>
      <t xml:space="preserve">D4</t>
    </r>
    <r>
      <rPr>
        <sz val="12"/>
        <rFont val="UD デジタル 教科書体 N-R"/>
        <family val="1"/>
        <charset val="128"/>
      </rPr>
      <t xml:space="preserve">=0,0,</t>
    </r>
    <r>
      <rPr>
        <sz val="12"/>
        <rFont val="UD デジタル 教科書体 N-R"/>
        <family val="1"/>
        <charset val="1"/>
      </rPr>
      <t xml:space="preserve">IF①)</t>
    </r>
  </si>
  <si>
    <r>
      <rPr>
        <sz val="12"/>
        <rFont val="UD デジタル 教科書体 N-R"/>
        <family val="1"/>
        <charset val="1"/>
      </rPr>
      <t xml:space="preserve">D4（年齢妻</t>
    </r>
    <r>
      <rPr>
        <sz val="12"/>
        <rFont val="UD デジタル 教科書体 N-R"/>
        <family val="1"/>
        <charset val="128"/>
      </rPr>
      <t xml:space="preserve">）</t>
    </r>
    <r>
      <rPr>
        <sz val="12"/>
        <rFont val="UD デジタル 教科書体 N-R"/>
        <family val="1"/>
        <charset val="1"/>
      </rPr>
      <t xml:space="preserve">が0の場合は0とする</t>
    </r>
  </si>
  <si>
    <r>
      <rPr>
        <sz val="12"/>
        <rFont val="UD デジタル 教科書体 N-R"/>
        <family val="1"/>
        <charset val="128"/>
      </rPr>
      <t xml:space="preserve">IF①=IF(</t>
    </r>
    <r>
      <rPr>
        <sz val="12"/>
        <color rgb="FFFF0000"/>
        <rFont val="UD デジタル 教科書体 N-R"/>
        <family val="1"/>
        <charset val="128"/>
      </rPr>
      <t xml:space="preserve">D3</t>
    </r>
    <r>
      <rPr>
        <sz val="12"/>
        <rFont val="UD デジタル 教科書体 N-R"/>
        <family val="1"/>
        <charset val="128"/>
      </rPr>
      <t xml:space="preserve">=0,IF②,IF③)</t>
    </r>
  </si>
  <si>
    <r>
      <rPr>
        <sz val="12"/>
        <rFont val="UD デジタル 教科書体 N-R"/>
        <family val="1"/>
        <charset val="1"/>
      </rPr>
      <t xml:space="preserve">D3（年齢夫</t>
    </r>
    <r>
      <rPr>
        <sz val="12"/>
        <rFont val="UD デジタル 教科書体 N-R"/>
        <family val="1"/>
        <charset val="128"/>
      </rPr>
      <t xml:space="preserve">）</t>
    </r>
    <r>
      <rPr>
        <sz val="12"/>
        <rFont val="UD デジタル 教科書体 N-R"/>
        <family val="1"/>
        <charset val="1"/>
      </rPr>
      <t xml:space="preserve">が0の場合は、さらにIF②で判定</t>
    </r>
  </si>
  <si>
    <r>
      <rPr>
        <sz val="12"/>
        <rFont val="UD デジタル 教科書体 N-R"/>
        <family val="1"/>
        <charset val="1"/>
      </rPr>
      <t xml:space="preserve">D3（年齢夫</t>
    </r>
    <r>
      <rPr>
        <sz val="12"/>
        <rFont val="UD デジタル 教科書体 N-R"/>
        <family val="1"/>
        <charset val="128"/>
      </rPr>
      <t xml:space="preserve">）</t>
    </r>
    <r>
      <rPr>
        <sz val="12"/>
        <rFont val="UD デジタル 教科書体 N-R"/>
        <family val="1"/>
        <charset val="1"/>
      </rPr>
      <t xml:space="preserve">が0以外の場合は、さらにIF③で判定</t>
    </r>
  </si>
  <si>
    <r>
      <rPr>
        <sz val="12"/>
        <rFont val="UD デジタル 教科書体 N-R"/>
        <family val="1"/>
        <charset val="128"/>
      </rPr>
      <t xml:space="preserve">IF②=IF((</t>
    </r>
    <r>
      <rPr>
        <sz val="12"/>
        <color rgb="FFFF00FF"/>
        <rFont val="UD デジタル 教科書体 N-R"/>
        <family val="1"/>
        <charset val="128"/>
      </rPr>
      <t xml:space="preserve">C15</t>
    </r>
    <r>
      <rPr>
        <sz val="12"/>
        <rFont val="UD デジタル 教科書体 N-R"/>
        <family val="1"/>
        <charset val="128"/>
      </rPr>
      <t xml:space="preserve">-</t>
    </r>
    <r>
      <rPr>
        <sz val="12"/>
        <color rgb="FF008000"/>
        <rFont val="UD デジタル 教科書体 N-R"/>
        <family val="1"/>
        <charset val="128"/>
      </rPr>
      <t xml:space="preserve">C18</t>
    </r>
    <r>
      <rPr>
        <sz val="12"/>
        <rFont val="UD デジタル 教科書体 N-R"/>
        <family val="1"/>
        <charset val="128"/>
      </rPr>
      <t xml:space="preserve">)&lt;=</t>
    </r>
    <r>
      <rPr>
        <sz val="12"/>
        <color rgb="FF000080"/>
        <rFont val="UD デジタル 教科書体 N-R"/>
        <family val="1"/>
        <charset val="128"/>
      </rPr>
      <t xml:space="preserve">$F$89</t>
    </r>
    <r>
      <rPr>
        <sz val="12"/>
        <rFont val="UD デジタル 教科書体 N-R"/>
        <family val="1"/>
        <charset val="128"/>
      </rPr>
      <t xml:space="preserve">,0,</t>
    </r>
    <r>
      <rPr>
        <sz val="12"/>
        <color rgb="FF800000"/>
        <rFont val="UD デジタル 教科書体 N-R"/>
        <family val="1"/>
        <charset val="128"/>
      </rPr>
      <t xml:space="preserve">$H$89</t>
    </r>
    <r>
      <rPr>
        <sz val="12"/>
        <rFont val="UD デジタル 教科書体 N-R"/>
        <family val="1"/>
        <charset val="128"/>
      </rPr>
      <t xml:space="preserve">)</t>
    </r>
  </si>
  <si>
    <r>
      <rPr>
        <sz val="12"/>
        <rFont val="UD デジタル 教科書体 N-R"/>
        <family val="1"/>
        <charset val="1"/>
      </rPr>
      <t xml:space="preserve">C15（</t>
    </r>
    <r>
      <rPr>
        <sz val="12"/>
        <rFont val="UD デジタル 教科書体 N-R"/>
        <family val="1"/>
        <charset val="128"/>
      </rPr>
      <t xml:space="preserve">年金集計妻）</t>
    </r>
    <r>
      <rPr>
        <sz val="12"/>
        <rFont val="UD デジタル 教科書体 N-R"/>
        <family val="1"/>
        <charset val="1"/>
      </rPr>
      <t xml:space="preserve">からC18（</t>
    </r>
    <r>
      <rPr>
        <sz val="12"/>
        <rFont val="UD デジタル 教科書体 N-R"/>
        <family val="1"/>
        <charset val="128"/>
      </rPr>
      <t xml:space="preserve">公的年金等控除額妻）</t>
    </r>
    <r>
      <rPr>
        <sz val="12"/>
        <rFont val="UD デジタル 教科書体 N-R"/>
        <family val="1"/>
        <charset val="1"/>
      </rPr>
      <t xml:space="preserve">を差引いた値がF89（扶養者無</t>
    </r>
    <r>
      <rPr>
        <sz val="12"/>
        <rFont val="UD デジタル 教科書体 N-R"/>
        <family val="1"/>
        <charset val="128"/>
      </rPr>
      <t xml:space="preserve">）以下</t>
    </r>
    <r>
      <rPr>
        <sz val="12"/>
        <rFont val="UD デジタル 教科書体 N-R"/>
        <family val="1"/>
        <charset val="1"/>
      </rPr>
      <t xml:space="preserve">の場合は0とする</t>
    </r>
  </si>
  <si>
    <r>
      <rPr>
        <sz val="12"/>
        <rFont val="UD デジタル 教科書体 N-R"/>
        <family val="1"/>
        <charset val="128"/>
      </rPr>
      <t xml:space="preserve">IF③=IF((</t>
    </r>
    <r>
      <rPr>
        <sz val="12"/>
        <color rgb="FFFF00FF"/>
        <rFont val="UD デジタル 教科書体 N-R"/>
        <family val="1"/>
        <charset val="128"/>
      </rPr>
      <t xml:space="preserve">C15</t>
    </r>
    <r>
      <rPr>
        <sz val="12"/>
        <rFont val="UD デジタル 教科書体 N-R"/>
        <family val="1"/>
        <charset val="128"/>
      </rPr>
      <t xml:space="preserve">-</t>
    </r>
    <r>
      <rPr>
        <sz val="12"/>
        <color rgb="FF008000"/>
        <rFont val="UD デジタル 教科書体 N-R"/>
        <family val="1"/>
        <charset val="128"/>
      </rPr>
      <t xml:space="preserve">C18</t>
    </r>
    <r>
      <rPr>
        <sz val="12"/>
        <rFont val="UD デジタル 教科書体 N-R"/>
        <family val="1"/>
        <charset val="128"/>
      </rPr>
      <t xml:space="preserve">)&lt;=(</t>
    </r>
    <r>
      <rPr>
        <sz val="12"/>
        <color rgb="FF0000FF"/>
        <rFont val="UD デジタル 教科書体 N-R"/>
        <family val="1"/>
        <charset val="128"/>
      </rPr>
      <t xml:space="preserve">$F$90</t>
    </r>
    <r>
      <rPr>
        <sz val="12"/>
        <rFont val="UD デジタル 教科書体 N-R"/>
        <family val="1"/>
        <charset val="128"/>
      </rPr>
      <t xml:space="preserve">*COUNTIF④+</t>
    </r>
    <r>
      <rPr>
        <sz val="12"/>
        <color rgb="FFFF00FF"/>
        <rFont val="UD デジタル 教科書体 N-R"/>
        <family val="1"/>
        <charset val="128"/>
      </rPr>
      <t xml:space="preserve">$K$90</t>
    </r>
    <r>
      <rPr>
        <sz val="12"/>
        <rFont val="UD デジタル 教科書体 N-R"/>
        <family val="1"/>
        <charset val="128"/>
      </rPr>
      <t xml:space="preserve">+</t>
    </r>
    <r>
      <rPr>
        <sz val="12"/>
        <color rgb="FF008000"/>
        <rFont val="UD デジタル 教科書体 N-R"/>
        <family val="1"/>
        <charset val="128"/>
      </rPr>
      <t xml:space="preserve">$L$90</t>
    </r>
    <r>
      <rPr>
        <sz val="12"/>
        <rFont val="UD デジタル 教科書体 N-R"/>
        <family val="1"/>
        <charset val="128"/>
      </rPr>
      <t xml:space="preserve">),0,</t>
    </r>
    <r>
      <rPr>
        <sz val="12"/>
        <color rgb="FF800000"/>
        <rFont val="UD デジタル 教科書体 N-R"/>
        <family val="1"/>
        <charset val="128"/>
      </rPr>
      <t xml:space="preserve">$H$89</t>
    </r>
    <r>
      <rPr>
        <sz val="12"/>
        <rFont val="UD デジタル 教科書体 N-R"/>
        <family val="1"/>
        <charset val="128"/>
      </rPr>
      <t xml:space="preserve">))</t>
    </r>
  </si>
  <si>
    <r>
      <rPr>
        <sz val="12"/>
        <rFont val="UD デジタル 教科書体 N-R"/>
        <family val="1"/>
        <charset val="1"/>
      </rPr>
      <t xml:space="preserve">C15（</t>
    </r>
    <r>
      <rPr>
        <sz val="12"/>
        <rFont val="UD デジタル 教科書体 N-R"/>
        <family val="1"/>
        <charset val="128"/>
      </rPr>
      <t xml:space="preserve">年金集計妻）</t>
    </r>
    <r>
      <rPr>
        <sz val="12"/>
        <rFont val="UD デジタル 教科書体 N-R"/>
        <family val="1"/>
        <charset val="1"/>
      </rPr>
      <t xml:space="preserve">からC18（</t>
    </r>
    <r>
      <rPr>
        <sz val="12"/>
        <rFont val="UD デジタル 教科書体 N-R"/>
        <family val="1"/>
        <charset val="128"/>
      </rPr>
      <t xml:space="preserve">公的年金等控除額妻）</t>
    </r>
    <r>
      <rPr>
        <sz val="12"/>
        <rFont val="UD デジタル 教科書体 N-R"/>
        <family val="1"/>
        <charset val="1"/>
      </rPr>
      <t xml:space="preserve">を差引いた値がF90（扶養者</t>
    </r>
    <r>
      <rPr>
        <sz val="12"/>
        <rFont val="UD デジタル 教科書体 N-R"/>
        <family val="1"/>
        <charset val="128"/>
      </rPr>
      <t xml:space="preserve">有判定額）にCOUNTIF④（扶養者人数）を掛け、さらにK90とL90を加えた値以下の場合は0とする</t>
    </r>
  </si>
  <si>
    <t xml:space="preserve">D47～AS47</t>
  </si>
  <si>
    <r>
      <rPr>
        <sz val="12"/>
        <rFont val="UD デジタル 教科書体 N-R"/>
        <family val="1"/>
        <charset val="1"/>
      </rPr>
      <t xml:space="preserve">D47=</t>
    </r>
    <r>
      <rPr>
        <sz val="12"/>
        <rFont val="UD デジタル 教科書体 N-R"/>
        <family val="1"/>
        <charset val="128"/>
      </rPr>
      <t xml:space="preserve">ROUNDUP(IF(</t>
    </r>
    <r>
      <rPr>
        <sz val="12"/>
        <color rgb="FF0000FF"/>
        <rFont val="UD デジタル 教科書体 N-R"/>
        <family val="1"/>
        <charset val="128"/>
      </rPr>
      <t xml:space="preserve">D43</t>
    </r>
    <r>
      <rPr>
        <sz val="12"/>
        <rFont val="UD デジタル 教科書体 N-R"/>
        <family val="1"/>
        <charset val="128"/>
      </rPr>
      <t xml:space="preserve">-</t>
    </r>
    <r>
      <rPr>
        <sz val="12"/>
        <color rgb="FFFF0000"/>
        <rFont val="UD デジタル 教科書体 N-R"/>
        <family val="1"/>
        <charset val="128"/>
      </rPr>
      <t xml:space="preserve">D41</t>
    </r>
    <r>
      <rPr>
        <sz val="12"/>
        <rFont val="UD デジタル 教科書体 N-R"/>
        <family val="1"/>
        <charset val="128"/>
      </rPr>
      <t xml:space="preserve">+</t>
    </r>
    <r>
      <rPr>
        <sz val="12"/>
        <color rgb="FFFF00FF"/>
        <rFont val="UD デジタル 教科書体 N-R"/>
        <family val="1"/>
        <charset val="128"/>
      </rPr>
      <t xml:space="preserve">D45</t>
    </r>
    <r>
      <rPr>
        <sz val="12"/>
        <rFont val="UD デジタル 教科書体 N-R"/>
        <family val="1"/>
        <charset val="128"/>
      </rPr>
      <t xml:space="preserve">&lt;=0,0,</t>
    </r>
    <r>
      <rPr>
        <sz val="12"/>
        <color rgb="FF0000FF"/>
        <rFont val="UD デジタル 教科書体 N-R"/>
        <family val="1"/>
        <charset val="128"/>
      </rPr>
      <t xml:space="preserve">D43</t>
    </r>
    <r>
      <rPr>
        <sz val="12"/>
        <rFont val="UD デジタル 教科書体 N-R"/>
        <family val="1"/>
        <charset val="128"/>
      </rPr>
      <t xml:space="preserve">-</t>
    </r>
    <r>
      <rPr>
        <sz val="12"/>
        <color rgb="FFFF0000"/>
        <rFont val="UD デジタル 教科書体 N-R"/>
        <family val="1"/>
        <charset val="128"/>
      </rPr>
      <t xml:space="preserve">D41</t>
    </r>
    <r>
      <rPr>
        <sz val="12"/>
        <rFont val="UD デジタル 教科書体 N-R"/>
        <family val="1"/>
        <charset val="128"/>
      </rPr>
      <t xml:space="preserve">+</t>
    </r>
    <r>
      <rPr>
        <sz val="12"/>
        <color rgb="FFFF00FF"/>
        <rFont val="UD デジタル 教科書体 N-R"/>
        <family val="1"/>
        <charset val="128"/>
      </rPr>
      <t xml:space="preserve">D45</t>
    </r>
    <r>
      <rPr>
        <sz val="12"/>
        <rFont val="UD デジタル 教科書体 N-R"/>
        <family val="1"/>
        <charset val="128"/>
      </rPr>
      <t xml:space="preserve">),-3)</t>
    </r>
  </si>
  <si>
    <t xml:space="preserve">ROUNDUP(IF①,-3)</t>
  </si>
  <si>
    <t xml:space="preserve">IF①結果を百の位で切り上げた値</t>
  </si>
  <si>
    <r>
      <rPr>
        <sz val="12"/>
        <rFont val="UD デジタル 教科書体 N-R"/>
        <family val="1"/>
        <charset val="128"/>
      </rPr>
      <t xml:space="preserve">IF①=IF(</t>
    </r>
    <r>
      <rPr>
        <sz val="12"/>
        <color rgb="FF0000FF"/>
        <rFont val="UD デジタル 教科書体 N-R"/>
        <family val="1"/>
        <charset val="128"/>
      </rPr>
      <t xml:space="preserve">D43</t>
    </r>
    <r>
      <rPr>
        <sz val="12"/>
        <rFont val="UD デジタル 教科書体 N-R"/>
        <family val="1"/>
        <charset val="128"/>
      </rPr>
      <t xml:space="preserve">-</t>
    </r>
    <r>
      <rPr>
        <sz val="12"/>
        <color rgb="FFFF0000"/>
        <rFont val="UD デジタル 教科書体 N-R"/>
        <family val="1"/>
        <charset val="128"/>
      </rPr>
      <t xml:space="preserve">D41</t>
    </r>
    <r>
      <rPr>
        <sz val="12"/>
        <rFont val="UD デジタル 教科書体 N-R"/>
        <family val="1"/>
        <charset val="128"/>
      </rPr>
      <t xml:space="preserve">+</t>
    </r>
    <r>
      <rPr>
        <sz val="12"/>
        <color rgb="FFFF00FF"/>
        <rFont val="UD デジタル 教科書体 N-R"/>
        <family val="1"/>
        <charset val="128"/>
      </rPr>
      <t xml:space="preserve">D45</t>
    </r>
    <r>
      <rPr>
        <sz val="12"/>
        <rFont val="UD デジタル 教科書体 N-R"/>
        <family val="1"/>
        <charset val="128"/>
      </rPr>
      <t xml:space="preserve">&lt;=0,0,</t>
    </r>
    <r>
      <rPr>
        <sz val="12"/>
        <color rgb="FF0000FF"/>
        <rFont val="UD デジタル 教科書体 N-R"/>
        <family val="1"/>
        <charset val="128"/>
      </rPr>
      <t xml:space="preserve">D43</t>
    </r>
    <r>
      <rPr>
        <sz val="12"/>
        <rFont val="UD デジタル 教科書体 N-R"/>
        <family val="1"/>
        <charset val="128"/>
      </rPr>
      <t xml:space="preserve">-</t>
    </r>
    <r>
      <rPr>
        <sz val="12"/>
        <color rgb="FFFF0000"/>
        <rFont val="UD デジタル 教科書体 N-R"/>
        <family val="1"/>
        <charset val="128"/>
      </rPr>
      <t xml:space="preserve">D41</t>
    </r>
    <r>
      <rPr>
        <sz val="12"/>
        <rFont val="UD デジタル 教科書体 N-R"/>
        <family val="1"/>
        <charset val="128"/>
      </rPr>
      <t xml:space="preserve">+</t>
    </r>
    <r>
      <rPr>
        <sz val="12"/>
        <color rgb="FFFF00FF"/>
        <rFont val="UD デジタル 教科書体 N-R"/>
        <family val="1"/>
        <charset val="128"/>
      </rPr>
      <t xml:space="preserve">D45</t>
    </r>
    <r>
      <rPr>
        <sz val="12"/>
        <rFont val="UD デジタル 教科書体 N-R"/>
        <family val="1"/>
        <charset val="128"/>
      </rPr>
      <t xml:space="preserve">)</t>
    </r>
  </si>
  <si>
    <r>
      <rPr>
        <sz val="12"/>
        <rFont val="UD デジタル 教科書体 N-R"/>
        <family val="1"/>
        <charset val="1"/>
      </rPr>
      <t xml:space="preserve">D43（</t>
    </r>
    <r>
      <rPr>
        <sz val="12"/>
        <rFont val="UD デジタル 教科書体 N-R"/>
        <family val="1"/>
        <charset val="128"/>
      </rPr>
      <t xml:space="preserve">住民税所得割税額夫）</t>
    </r>
    <r>
      <rPr>
        <sz val="12"/>
        <rFont val="UD デジタル 教科書体 N-R"/>
        <family val="1"/>
        <charset val="1"/>
      </rPr>
      <t xml:space="preserve">からD41（</t>
    </r>
    <r>
      <rPr>
        <sz val="12"/>
        <rFont val="UD デジタル 教科書体 N-R"/>
        <family val="1"/>
        <charset val="128"/>
      </rPr>
      <t xml:space="preserve">住民税
調整控除額夫）</t>
    </r>
    <r>
      <rPr>
        <sz val="12"/>
        <rFont val="UD デジタル 教科書体 N-R"/>
        <family val="1"/>
        <charset val="1"/>
      </rPr>
      <t xml:space="preserve">を引いた値に</t>
    </r>
    <r>
      <rPr>
        <sz val="12"/>
        <rFont val="UD デジタル 教科書体 N-R"/>
        <family val="1"/>
        <charset val="128"/>
      </rPr>
      <t xml:space="preserve">D45（住民税均等割税額夫）を足した値が</t>
    </r>
    <r>
      <rPr>
        <sz val="12"/>
        <rFont val="UD デジタル 教科書体 N-R"/>
        <family val="1"/>
        <charset val="1"/>
      </rPr>
      <t xml:space="preserve">0以下の場合は0</t>
    </r>
  </si>
  <si>
    <t xml:space="preserve">住民税計がマイナスになる場合を0にしている</t>
  </si>
  <si>
    <r>
      <rPr>
        <sz val="12"/>
        <rFont val="UD デジタル 教科書体 N-R"/>
        <family val="1"/>
        <charset val="1"/>
      </rPr>
      <t xml:space="preserve">D43（</t>
    </r>
    <r>
      <rPr>
        <sz val="12"/>
        <rFont val="UD デジタル 教科書体 N-R"/>
        <family val="1"/>
        <charset val="128"/>
      </rPr>
      <t xml:space="preserve">住民税所得割税額夫）</t>
    </r>
    <r>
      <rPr>
        <sz val="12"/>
        <rFont val="UD デジタル 教科書体 N-R"/>
        <family val="1"/>
        <charset val="1"/>
      </rPr>
      <t xml:space="preserve">からD41（</t>
    </r>
    <r>
      <rPr>
        <sz val="12"/>
        <rFont val="UD デジタル 教科書体 N-R"/>
        <family val="1"/>
        <charset val="128"/>
      </rPr>
      <t xml:space="preserve">住民税
調整控除額夫）</t>
    </r>
    <r>
      <rPr>
        <sz val="12"/>
        <rFont val="UD デジタル 教科書体 N-R"/>
        <family val="1"/>
        <charset val="1"/>
      </rPr>
      <t xml:space="preserve">を引いた値に</t>
    </r>
    <r>
      <rPr>
        <sz val="12"/>
        <rFont val="UD デジタル 教科書体 N-R"/>
        <family val="1"/>
        <charset val="128"/>
      </rPr>
      <t xml:space="preserve">D45（住民税均等割税額夫）を足した値</t>
    </r>
  </si>
  <si>
    <t xml:space="preserve">D48～AS48</t>
  </si>
  <si>
    <r>
      <rPr>
        <sz val="12"/>
        <rFont val="UD デジタル 教科書体 N-R"/>
        <family val="1"/>
        <charset val="1"/>
      </rPr>
      <t xml:space="preserve">D48</t>
    </r>
    <r>
      <rPr>
        <sz val="12"/>
        <rFont val="UD デジタル 教科書体 N-R"/>
        <family val="1"/>
        <charset val="128"/>
      </rPr>
      <t xml:space="preserve">=ROUNDUP(IF(</t>
    </r>
    <r>
      <rPr>
        <sz val="12"/>
        <color rgb="FF0000FF"/>
        <rFont val="UD デジタル 教科書体 N-R"/>
        <family val="1"/>
        <charset val="128"/>
      </rPr>
      <t xml:space="preserve">D44</t>
    </r>
    <r>
      <rPr>
        <sz val="12"/>
        <rFont val="UD デジタル 教科書体 N-R"/>
        <family val="1"/>
        <charset val="128"/>
      </rPr>
      <t xml:space="preserve">-</t>
    </r>
    <r>
      <rPr>
        <sz val="12"/>
        <color rgb="FFFF0000"/>
        <rFont val="UD デジタル 教科書体 N-R"/>
        <family val="1"/>
        <charset val="128"/>
      </rPr>
      <t xml:space="preserve">D42</t>
    </r>
    <r>
      <rPr>
        <sz val="12"/>
        <rFont val="UD デジタル 教科書体 N-R"/>
        <family val="1"/>
        <charset val="128"/>
      </rPr>
      <t xml:space="preserve">+</t>
    </r>
    <r>
      <rPr>
        <sz val="12"/>
        <color rgb="FFFF00FF"/>
        <rFont val="UD デジタル 教科書体 N-R"/>
        <family val="1"/>
        <charset val="128"/>
      </rPr>
      <t xml:space="preserve">D46</t>
    </r>
    <r>
      <rPr>
        <sz val="12"/>
        <rFont val="UD デジタル 教科書体 N-R"/>
        <family val="1"/>
        <charset val="128"/>
      </rPr>
      <t xml:space="preserve">&lt;=0,0,</t>
    </r>
    <r>
      <rPr>
        <sz val="12"/>
        <color rgb="FF0000FF"/>
        <rFont val="UD デジタル 教科書体 N-R"/>
        <family val="1"/>
        <charset val="128"/>
      </rPr>
      <t xml:space="preserve">D44</t>
    </r>
    <r>
      <rPr>
        <sz val="12"/>
        <rFont val="UD デジタル 教科書体 N-R"/>
        <family val="1"/>
        <charset val="128"/>
      </rPr>
      <t xml:space="preserve">-</t>
    </r>
    <r>
      <rPr>
        <sz val="12"/>
        <color rgb="FFFF0000"/>
        <rFont val="UD デジタル 教科書体 N-R"/>
        <family val="1"/>
        <charset val="128"/>
      </rPr>
      <t xml:space="preserve">D42</t>
    </r>
    <r>
      <rPr>
        <sz val="12"/>
        <rFont val="UD デジタル 教科書体 N-R"/>
        <family val="1"/>
        <charset val="128"/>
      </rPr>
      <t xml:space="preserve">+</t>
    </r>
    <r>
      <rPr>
        <sz val="12"/>
        <color rgb="FFFF00FF"/>
        <rFont val="UD デジタル 教科書体 N-R"/>
        <family val="1"/>
        <charset val="128"/>
      </rPr>
      <t xml:space="preserve">D46</t>
    </r>
    <r>
      <rPr>
        <sz val="12"/>
        <rFont val="UD デジタル 教科書体 N-R"/>
        <family val="1"/>
        <charset val="128"/>
      </rPr>
      <t xml:space="preserve">),-3)</t>
    </r>
  </si>
  <si>
    <r>
      <rPr>
        <sz val="12"/>
        <rFont val="UD デジタル 教科書体 N-R"/>
        <family val="1"/>
        <charset val="128"/>
      </rPr>
      <t xml:space="preserve">IF①=IF(</t>
    </r>
    <r>
      <rPr>
        <sz val="12"/>
        <color rgb="FF0000FF"/>
        <rFont val="UD デジタル 教科書体 N-R"/>
        <family val="1"/>
        <charset val="128"/>
      </rPr>
      <t xml:space="preserve">D44</t>
    </r>
    <r>
      <rPr>
        <sz val="12"/>
        <rFont val="UD デジタル 教科書体 N-R"/>
        <family val="1"/>
        <charset val="128"/>
      </rPr>
      <t xml:space="preserve">-</t>
    </r>
    <r>
      <rPr>
        <sz val="12"/>
        <color rgb="FFFF0000"/>
        <rFont val="UD デジタル 教科書体 N-R"/>
        <family val="1"/>
        <charset val="128"/>
      </rPr>
      <t xml:space="preserve">D42</t>
    </r>
    <r>
      <rPr>
        <sz val="12"/>
        <rFont val="UD デジタル 教科書体 N-R"/>
        <family val="1"/>
        <charset val="128"/>
      </rPr>
      <t xml:space="preserve">+</t>
    </r>
    <r>
      <rPr>
        <sz val="12"/>
        <color rgb="FFFF00FF"/>
        <rFont val="UD デジタル 教科書体 N-R"/>
        <family val="1"/>
        <charset val="128"/>
      </rPr>
      <t xml:space="preserve">D46</t>
    </r>
    <r>
      <rPr>
        <sz val="12"/>
        <rFont val="UD デジタル 教科書体 N-R"/>
        <family val="1"/>
        <charset val="128"/>
      </rPr>
      <t xml:space="preserve">&lt;=0,0,</t>
    </r>
    <r>
      <rPr>
        <sz val="12"/>
        <color rgb="FF0000FF"/>
        <rFont val="UD デジタル 教科書体 N-R"/>
        <family val="1"/>
        <charset val="128"/>
      </rPr>
      <t xml:space="preserve">D44</t>
    </r>
    <r>
      <rPr>
        <sz val="12"/>
        <rFont val="UD デジタル 教科書体 N-R"/>
        <family val="1"/>
        <charset val="128"/>
      </rPr>
      <t xml:space="preserve">-</t>
    </r>
    <r>
      <rPr>
        <sz val="12"/>
        <color rgb="FFFF0000"/>
        <rFont val="UD デジタル 教科書体 N-R"/>
        <family val="1"/>
        <charset val="128"/>
      </rPr>
      <t xml:space="preserve">D42</t>
    </r>
    <r>
      <rPr>
        <sz val="12"/>
        <rFont val="UD デジタル 教科書体 N-R"/>
        <family val="1"/>
        <charset val="128"/>
      </rPr>
      <t xml:space="preserve">+</t>
    </r>
    <r>
      <rPr>
        <sz val="12"/>
        <color rgb="FFFF00FF"/>
        <rFont val="UD デジタル 教科書体 N-R"/>
        <family val="1"/>
        <charset val="128"/>
      </rPr>
      <t xml:space="preserve">D46</t>
    </r>
    <r>
      <rPr>
        <sz val="12"/>
        <rFont val="UD デジタル 教科書体 N-R"/>
        <family val="1"/>
        <charset val="128"/>
      </rPr>
      <t xml:space="preserve">)</t>
    </r>
  </si>
  <si>
    <r>
      <rPr>
        <sz val="12"/>
        <rFont val="UD デジタル 教科書体 N-R"/>
        <family val="1"/>
        <charset val="1"/>
      </rPr>
      <t xml:space="preserve">D44（</t>
    </r>
    <r>
      <rPr>
        <sz val="12"/>
        <rFont val="UD デジタル 教科書体 N-R"/>
        <family val="1"/>
        <charset val="128"/>
      </rPr>
      <t xml:space="preserve">住民税所得割税額妻）</t>
    </r>
    <r>
      <rPr>
        <sz val="12"/>
        <rFont val="UD デジタル 教科書体 N-R"/>
        <family val="1"/>
        <charset val="1"/>
      </rPr>
      <t xml:space="preserve">からD42（</t>
    </r>
    <r>
      <rPr>
        <sz val="12"/>
        <rFont val="UD デジタル 教科書体 N-R"/>
        <family val="1"/>
        <charset val="128"/>
      </rPr>
      <t xml:space="preserve">住民税
調整控除額妻）</t>
    </r>
    <r>
      <rPr>
        <sz val="12"/>
        <rFont val="UD デジタル 教科書体 N-R"/>
        <family val="1"/>
        <charset val="1"/>
      </rPr>
      <t xml:space="preserve">を引いた値に</t>
    </r>
    <r>
      <rPr>
        <sz val="12"/>
        <rFont val="UD デジタル 教科書体 N-R"/>
        <family val="1"/>
        <charset val="128"/>
      </rPr>
      <t xml:space="preserve">D46（住民税均等割税額妻）を足した値が</t>
    </r>
    <r>
      <rPr>
        <sz val="12"/>
        <rFont val="UD デジタル 教科書体 N-R"/>
        <family val="1"/>
        <charset val="1"/>
      </rPr>
      <t xml:space="preserve">0以下の場合は0</t>
    </r>
  </si>
  <si>
    <r>
      <rPr>
        <sz val="12"/>
        <rFont val="UD デジタル 教科書体 N-R"/>
        <family val="1"/>
        <charset val="1"/>
      </rPr>
      <t xml:space="preserve">D44（</t>
    </r>
    <r>
      <rPr>
        <sz val="12"/>
        <rFont val="UD デジタル 教科書体 N-R"/>
        <family val="1"/>
        <charset val="128"/>
      </rPr>
      <t xml:space="preserve">住民税所得割税額妻）</t>
    </r>
    <r>
      <rPr>
        <sz val="12"/>
        <rFont val="UD デジタル 教科書体 N-R"/>
        <family val="1"/>
        <charset val="1"/>
      </rPr>
      <t xml:space="preserve">からD42（</t>
    </r>
    <r>
      <rPr>
        <sz val="12"/>
        <rFont val="UD デジタル 教科書体 N-R"/>
        <family val="1"/>
        <charset val="128"/>
      </rPr>
      <t xml:space="preserve">住民税
調整控除額妻）</t>
    </r>
    <r>
      <rPr>
        <sz val="12"/>
        <rFont val="UD デジタル 教科書体 N-R"/>
        <family val="1"/>
        <charset val="1"/>
      </rPr>
      <t xml:space="preserve">を引いた値に</t>
    </r>
    <r>
      <rPr>
        <sz val="12"/>
        <rFont val="UD デジタル 教科書体 N-R"/>
        <family val="1"/>
        <charset val="128"/>
      </rPr>
      <t xml:space="preserve">D46（住民税均等割税額妻）を足した値</t>
    </r>
  </si>
  <si>
    <t xml:space="preserve">D49～AS49</t>
  </si>
  <si>
    <r>
      <rPr>
        <sz val="12"/>
        <rFont val="UD デジタル 教科書体 N-R"/>
        <family val="1"/>
        <charset val="1"/>
      </rPr>
      <t xml:space="preserve">D49</t>
    </r>
    <r>
      <rPr>
        <sz val="12"/>
        <rFont val="UD デジタル 教科書体 N-R"/>
        <family val="1"/>
        <charset val="128"/>
      </rPr>
      <t xml:space="preserve">=</t>
    </r>
    <r>
      <rPr>
        <sz val="12"/>
        <color rgb="FF0000FF"/>
        <rFont val="UD デジタル 教科書体 N-R"/>
        <family val="1"/>
        <charset val="128"/>
      </rPr>
      <t xml:space="preserve">D31</t>
    </r>
    <r>
      <rPr>
        <sz val="12"/>
        <rFont val="UD デジタル 教科書体 N-R"/>
        <family val="1"/>
        <charset val="128"/>
      </rPr>
      <t xml:space="preserve">+</t>
    </r>
    <r>
      <rPr>
        <sz val="12"/>
        <color rgb="FFFF0000"/>
        <rFont val="UD デジタル 教科書体 N-R"/>
        <family val="1"/>
        <charset val="128"/>
      </rPr>
      <t xml:space="preserve">D32</t>
    </r>
    <r>
      <rPr>
        <sz val="12"/>
        <rFont val="UD デジタル 教科書体 N-R"/>
        <family val="1"/>
        <charset val="128"/>
      </rPr>
      <t xml:space="preserve">+</t>
    </r>
    <r>
      <rPr>
        <sz val="12"/>
        <color rgb="FFFF00FF"/>
        <rFont val="UD デジタル 教科書体 N-R"/>
        <family val="1"/>
        <charset val="128"/>
      </rPr>
      <t xml:space="preserve">D47</t>
    </r>
    <r>
      <rPr>
        <sz val="12"/>
        <rFont val="UD デジタル 教科書体 N-R"/>
        <family val="1"/>
        <charset val="128"/>
      </rPr>
      <t xml:space="preserve">+</t>
    </r>
    <r>
      <rPr>
        <sz val="12"/>
        <color rgb="FF008000"/>
        <rFont val="UD デジタル 教科書体 N-R"/>
        <family val="1"/>
        <charset val="128"/>
      </rPr>
      <t xml:space="preserve">D48</t>
    </r>
  </si>
  <si>
    <r>
      <rPr>
        <sz val="12"/>
        <color rgb="FF0000FF"/>
        <rFont val="UD デジタル 教科書体 N-R"/>
        <family val="1"/>
        <charset val="128"/>
      </rPr>
      <t xml:space="preserve">D31</t>
    </r>
    <r>
      <rPr>
        <sz val="12"/>
        <rFont val="UD デジタル 教科書体 N-R"/>
        <family val="1"/>
        <charset val="128"/>
      </rPr>
      <t xml:space="preserve">+</t>
    </r>
    <r>
      <rPr>
        <sz val="12"/>
        <color rgb="FFFF0000"/>
        <rFont val="UD デジタル 教科書体 N-R"/>
        <family val="1"/>
        <charset val="128"/>
      </rPr>
      <t xml:space="preserve">D32</t>
    </r>
    <r>
      <rPr>
        <sz val="12"/>
        <rFont val="UD デジタル 教科書体 N-R"/>
        <family val="1"/>
        <charset val="128"/>
      </rPr>
      <t xml:space="preserve">+</t>
    </r>
    <r>
      <rPr>
        <sz val="12"/>
        <color rgb="FFFF00FF"/>
        <rFont val="UD デジタル 教科書体 N-R"/>
        <family val="1"/>
        <charset val="128"/>
      </rPr>
      <t xml:space="preserve">D47</t>
    </r>
    <r>
      <rPr>
        <sz val="12"/>
        <rFont val="UD デジタル 教科書体 N-R"/>
        <family val="1"/>
        <charset val="128"/>
      </rPr>
      <t xml:space="preserve">+</t>
    </r>
    <r>
      <rPr>
        <sz val="12"/>
        <color rgb="FF008000"/>
        <rFont val="UD デジタル 教科書体 N-R"/>
        <family val="1"/>
        <charset val="128"/>
      </rPr>
      <t xml:space="preserve">D48</t>
    </r>
  </si>
  <si>
    <t xml:space="preserve">D31（所得税計夫）+D32（所得税計妻）+D47（住民税計夫）+D48（住民税計妻）</t>
  </si>
  <si>
    <t xml:space="preserve">健康保険シート各セルの式説明メモ</t>
  </si>
  <si>
    <t xml:space="preserve">C14～AS14</t>
  </si>
  <si>
    <r>
      <rPr>
        <sz val="12"/>
        <rFont val="UD デジタル 教科書体 N-R"/>
        <family val="1"/>
        <charset val="1"/>
      </rPr>
      <t xml:space="preserve">C14</t>
    </r>
    <r>
      <rPr>
        <sz val="12"/>
        <rFont val="UD デジタル 教科書体 N-R"/>
        <family val="1"/>
        <charset val="128"/>
      </rPr>
      <t xml:space="preserve">=</t>
    </r>
    <r>
      <rPr>
        <sz val="12"/>
        <color rgb="FF0000FF"/>
        <rFont val="UD デジタル 教科書体 N-R"/>
        <family val="1"/>
        <charset val="128"/>
      </rPr>
      <t xml:space="preserve">C8</t>
    </r>
    <r>
      <rPr>
        <sz val="12"/>
        <rFont val="UD デジタル 教科書体 N-R"/>
        <family val="1"/>
        <charset val="128"/>
      </rPr>
      <t xml:space="preserve">+</t>
    </r>
    <r>
      <rPr>
        <sz val="12"/>
        <color rgb="FFFF0000"/>
        <rFont val="UD デジタル 教科書体 N-R"/>
        <family val="1"/>
        <charset val="128"/>
      </rPr>
      <t xml:space="preserve">C9</t>
    </r>
  </si>
  <si>
    <r>
      <rPr>
        <sz val="12"/>
        <color rgb="FF0000FF"/>
        <rFont val="UD デジタル 教科書体 N-R"/>
        <family val="1"/>
        <charset val="128"/>
      </rPr>
      <t xml:space="preserve">C8</t>
    </r>
    <r>
      <rPr>
        <sz val="12"/>
        <rFont val="UD デジタル 教科書体 N-R"/>
        <family val="1"/>
        <charset val="128"/>
      </rPr>
      <t xml:space="preserve">+</t>
    </r>
    <r>
      <rPr>
        <sz val="12"/>
        <color rgb="FFFF0000"/>
        <rFont val="UD デジタル 教科書体 N-R"/>
        <family val="1"/>
        <charset val="128"/>
      </rPr>
      <t xml:space="preserve">C9</t>
    </r>
  </si>
  <si>
    <r>
      <rPr>
        <sz val="12"/>
        <rFont val="UD デジタル 教科書体 N-R"/>
        <family val="1"/>
        <charset val="1"/>
      </rPr>
      <t xml:space="preserve">C8（</t>
    </r>
    <r>
      <rPr>
        <sz val="12"/>
        <rFont val="UD デジタル 教科書体 N-R"/>
        <family val="1"/>
        <charset val="128"/>
      </rPr>
      <t xml:space="preserve">厚生年金</t>
    </r>
    <r>
      <rPr>
        <sz val="12"/>
        <rFont val="UD デジタル 教科書体 N-R"/>
        <family val="1"/>
        <charset val="1"/>
      </rPr>
      <t xml:space="preserve">）にC9（</t>
    </r>
    <r>
      <rPr>
        <sz val="12"/>
        <rFont val="UD デジタル 教科書体 N-R"/>
        <family val="1"/>
        <charset val="128"/>
      </rPr>
      <t xml:space="preserve">老齢基礎年金夫</t>
    </r>
    <r>
      <rPr>
        <sz val="12"/>
        <rFont val="UD デジタル 教科書体 N-R"/>
        <family val="1"/>
        <charset val="1"/>
      </rPr>
      <t xml:space="preserve">）を足した値</t>
    </r>
  </si>
  <si>
    <t xml:space="preserve">C15～AS15</t>
  </si>
  <si>
    <r>
      <rPr>
        <sz val="12"/>
        <rFont val="UD デジタル 教科書体 N-R"/>
        <family val="1"/>
        <charset val="1"/>
      </rPr>
      <t xml:space="preserve">C15</t>
    </r>
    <r>
      <rPr>
        <sz val="12"/>
        <rFont val="UD デジタル 教科書体 N-R"/>
        <family val="1"/>
        <charset val="128"/>
      </rPr>
      <t xml:space="preserve">=</t>
    </r>
    <r>
      <rPr>
        <sz val="12"/>
        <color rgb="FF0000FF"/>
        <rFont val="UD デジタル 教科書体 N-R"/>
        <family val="1"/>
        <charset val="128"/>
      </rPr>
      <t xml:space="preserve">C10</t>
    </r>
    <r>
      <rPr>
        <sz val="12"/>
        <rFont val="UD デジタル 教科書体 N-R"/>
        <family val="1"/>
        <charset val="128"/>
      </rPr>
      <t xml:space="preserve">+</t>
    </r>
    <r>
      <rPr>
        <sz val="12"/>
        <color rgb="FFFF0000"/>
        <rFont val="UD デジタル 教科書体 N-R"/>
        <family val="1"/>
        <charset val="128"/>
      </rPr>
      <t xml:space="preserve">C11</t>
    </r>
  </si>
  <si>
    <r>
      <rPr>
        <sz val="12"/>
        <color rgb="FF0000FF"/>
        <rFont val="UD デジタル 教科書体 N-R"/>
        <family val="1"/>
        <charset val="128"/>
      </rPr>
      <t xml:space="preserve">C10</t>
    </r>
    <r>
      <rPr>
        <sz val="12"/>
        <rFont val="UD デジタル 教科書体 N-R"/>
        <family val="1"/>
        <charset val="128"/>
      </rPr>
      <t xml:space="preserve">+</t>
    </r>
    <r>
      <rPr>
        <sz val="12"/>
        <color rgb="FFFF0000"/>
        <rFont val="UD デジタル 教科書体 N-R"/>
        <family val="1"/>
        <charset val="128"/>
      </rPr>
      <t xml:space="preserve">C11</t>
    </r>
  </si>
  <si>
    <r>
      <rPr>
        <sz val="12"/>
        <rFont val="UD デジタル 教科書体 N-R"/>
        <family val="1"/>
        <charset val="1"/>
      </rPr>
      <t xml:space="preserve">C10（</t>
    </r>
    <r>
      <rPr>
        <sz val="12"/>
        <rFont val="UD デジタル 教科書体 N-R"/>
        <family val="1"/>
        <charset val="128"/>
      </rPr>
      <t xml:space="preserve">老齢基礎年金妻</t>
    </r>
    <r>
      <rPr>
        <sz val="12"/>
        <rFont val="UD デジタル 教科書体 N-R"/>
        <family val="1"/>
        <charset val="1"/>
      </rPr>
      <t xml:space="preserve">）にC11（</t>
    </r>
    <r>
      <rPr>
        <sz val="12"/>
        <rFont val="UD デジタル 教科書体 N-R"/>
        <family val="1"/>
        <charset val="128"/>
      </rPr>
      <t xml:space="preserve">老齢厚生年金妻</t>
    </r>
    <r>
      <rPr>
        <sz val="12"/>
        <rFont val="UD デジタル 教科書体 N-R"/>
        <family val="1"/>
        <charset val="1"/>
      </rPr>
      <t xml:space="preserve">）を足した値</t>
    </r>
  </si>
  <si>
    <t xml:space="preserve">C16～AS16</t>
  </si>
  <si>
    <r>
      <rPr>
        <sz val="12"/>
        <rFont val="UD デジタル 教科書体 N-R"/>
        <family val="1"/>
        <charset val="1"/>
      </rPr>
      <t xml:space="preserve">C16</t>
    </r>
    <r>
      <rPr>
        <sz val="12"/>
        <rFont val="UD デジタル 教科書体 N-R"/>
        <family val="1"/>
        <charset val="128"/>
      </rPr>
      <t xml:space="preserve">=C14+C15</t>
    </r>
  </si>
  <si>
    <t xml:space="preserve">C14+C15</t>
  </si>
  <si>
    <r>
      <rPr>
        <sz val="12"/>
        <rFont val="UD デジタル 教科書体 N-R"/>
        <family val="1"/>
        <charset val="1"/>
      </rPr>
      <t xml:space="preserve">C14（</t>
    </r>
    <r>
      <rPr>
        <sz val="12"/>
        <rFont val="UD デジタル 教科書体 N-R"/>
        <family val="1"/>
        <charset val="128"/>
      </rPr>
      <t xml:space="preserve">年金集計夫</t>
    </r>
    <r>
      <rPr>
        <sz val="12"/>
        <rFont val="UD デジタル 教科書体 N-R"/>
        <family val="1"/>
        <charset val="1"/>
      </rPr>
      <t xml:space="preserve">）にC15（</t>
    </r>
    <r>
      <rPr>
        <sz val="12"/>
        <rFont val="UD デジタル 教科書体 N-R"/>
        <family val="1"/>
        <charset val="128"/>
      </rPr>
      <t xml:space="preserve">年金集計妻</t>
    </r>
    <r>
      <rPr>
        <sz val="12"/>
        <rFont val="UD デジタル 教科書体 N-R"/>
        <family val="1"/>
        <charset val="1"/>
      </rPr>
      <t xml:space="preserve">）を足した値</t>
    </r>
  </si>
  <si>
    <r>
      <rPr>
        <sz val="12"/>
        <rFont val="UD デジタル 教科書体 N-R"/>
        <family val="1"/>
        <charset val="1"/>
      </rPr>
      <t xml:space="preserve">D19</t>
    </r>
    <r>
      <rPr>
        <sz val="12"/>
        <rFont val="UD デジタル 教科書体 N-R"/>
        <family val="1"/>
        <charset val="128"/>
      </rPr>
      <t xml:space="preserve">=IF(</t>
    </r>
    <r>
      <rPr>
        <sz val="12"/>
        <color rgb="FF0000FF"/>
        <rFont val="UD デジタル 教科書体 N-R"/>
        <family val="1"/>
        <charset val="128"/>
      </rPr>
      <t xml:space="preserve">D14</t>
    </r>
    <r>
      <rPr>
        <sz val="12"/>
        <rFont val="UD デジタル 教科書体 N-R"/>
        <family val="1"/>
        <charset val="128"/>
      </rPr>
      <t xml:space="preserve">-</t>
    </r>
    <r>
      <rPr>
        <sz val="12"/>
        <color rgb="FFFF0000"/>
        <rFont val="UD デジタル 教科書体 N-R"/>
        <family val="1"/>
        <charset val="128"/>
      </rPr>
      <t xml:space="preserve">D17</t>
    </r>
    <r>
      <rPr>
        <sz val="12"/>
        <rFont val="UD デジタル 教科書体 N-R"/>
        <family val="1"/>
        <charset val="128"/>
      </rPr>
      <t xml:space="preserve">&lt;=0,0,</t>
    </r>
    <r>
      <rPr>
        <sz val="12"/>
        <color rgb="FF0000FF"/>
        <rFont val="UD デジタル 教科書体 N-R"/>
        <family val="1"/>
        <charset val="128"/>
      </rPr>
      <t xml:space="preserve">D14</t>
    </r>
    <r>
      <rPr>
        <sz val="12"/>
        <rFont val="UD デジタル 教科書体 N-R"/>
        <family val="1"/>
        <charset val="128"/>
      </rPr>
      <t xml:space="preserve">-</t>
    </r>
    <r>
      <rPr>
        <sz val="12"/>
        <color rgb="FFFF0000"/>
        <rFont val="UD デジタル 教科書体 N-R"/>
        <family val="1"/>
        <charset val="128"/>
      </rPr>
      <t xml:space="preserve">D17</t>
    </r>
    <r>
      <rPr>
        <sz val="12"/>
        <rFont val="UD デジタル 教科書体 N-R"/>
        <family val="1"/>
        <charset val="128"/>
      </rPr>
      <t xml:space="preserve">)</t>
    </r>
  </si>
  <si>
    <r>
      <rPr>
        <sz val="12"/>
        <rFont val="UD デジタル 教科書体 N-R"/>
        <family val="1"/>
        <charset val="128"/>
      </rPr>
      <t xml:space="preserve">IF(</t>
    </r>
    <r>
      <rPr>
        <sz val="12"/>
        <color rgb="FF0000FF"/>
        <rFont val="UD デジタル 教科書体 N-R"/>
        <family val="1"/>
        <charset val="128"/>
      </rPr>
      <t xml:space="preserve">D14</t>
    </r>
    <r>
      <rPr>
        <sz val="12"/>
        <rFont val="UD デジタル 教科書体 N-R"/>
        <family val="1"/>
        <charset val="128"/>
      </rPr>
      <t xml:space="preserve">-</t>
    </r>
    <r>
      <rPr>
        <sz val="12"/>
        <color rgb="FFFF0000"/>
        <rFont val="UD デジタル 教科書体 N-R"/>
        <family val="1"/>
        <charset val="128"/>
      </rPr>
      <t xml:space="preserve">D17</t>
    </r>
    <r>
      <rPr>
        <sz val="12"/>
        <rFont val="UD デジタル 教科書体 N-R"/>
        <family val="1"/>
        <charset val="128"/>
      </rPr>
      <t xml:space="preserve">&lt;=0,0,)</t>
    </r>
  </si>
  <si>
    <r>
      <rPr>
        <sz val="12"/>
        <rFont val="UD デジタル 教科書体 N-R"/>
        <family val="1"/>
        <charset val="1"/>
      </rPr>
      <t xml:space="preserve">D14（</t>
    </r>
    <r>
      <rPr>
        <sz val="12"/>
        <rFont val="UD デジタル 教科書体 N-R"/>
        <family val="1"/>
        <charset val="128"/>
      </rPr>
      <t xml:space="preserve">年金集計夫）</t>
    </r>
    <r>
      <rPr>
        <sz val="12"/>
        <rFont val="UD デジタル 教科書体 N-R"/>
        <family val="1"/>
        <charset val="1"/>
      </rPr>
      <t xml:space="preserve">からD17（</t>
    </r>
    <r>
      <rPr>
        <sz val="12"/>
        <rFont val="UD デジタル 教科書体 N-R"/>
        <family val="1"/>
        <charset val="128"/>
      </rPr>
      <t xml:space="preserve">公的年金等控除額夫）</t>
    </r>
    <r>
      <rPr>
        <sz val="12"/>
        <rFont val="UD デジタル 教科書体 N-R"/>
        <family val="1"/>
        <charset val="1"/>
      </rPr>
      <t xml:space="preserve">を引いた値が0以下かを判定</t>
    </r>
  </si>
  <si>
    <r>
      <rPr>
        <sz val="12"/>
        <color rgb="FF0000FF"/>
        <rFont val="UD デジタル 教科書体 N-R"/>
        <family val="1"/>
        <charset val="128"/>
      </rPr>
      <t xml:space="preserve">D14</t>
    </r>
    <r>
      <rPr>
        <sz val="12"/>
        <rFont val="UD デジタル 教科書体 N-R"/>
        <family val="1"/>
        <charset val="128"/>
      </rPr>
      <t xml:space="preserve">-</t>
    </r>
    <r>
      <rPr>
        <sz val="12"/>
        <color rgb="FFFF0000"/>
        <rFont val="UD デジタル 教科書体 N-R"/>
        <family val="1"/>
        <charset val="128"/>
      </rPr>
      <t xml:space="preserve">D17</t>
    </r>
  </si>
  <si>
    <r>
      <rPr>
        <sz val="12"/>
        <rFont val="UD デジタル 教科書体 N-R"/>
        <family val="1"/>
        <charset val="1"/>
      </rPr>
      <t xml:space="preserve">D14（</t>
    </r>
    <r>
      <rPr>
        <sz val="12"/>
        <rFont val="UD デジタル 教科書体 N-R"/>
        <family val="1"/>
        <charset val="128"/>
      </rPr>
      <t xml:space="preserve">年金集計夫）</t>
    </r>
    <r>
      <rPr>
        <sz val="12"/>
        <rFont val="UD デジタル 教科書体 N-R"/>
        <family val="1"/>
        <charset val="1"/>
      </rPr>
      <t xml:space="preserve">からD17（</t>
    </r>
    <r>
      <rPr>
        <sz val="12"/>
        <rFont val="UD デジタル 教科書体 N-R"/>
        <family val="1"/>
        <charset val="128"/>
      </rPr>
      <t xml:space="preserve">公的年金等控除額夫）</t>
    </r>
    <r>
      <rPr>
        <sz val="12"/>
        <rFont val="UD デジタル 教科書体 N-R"/>
        <family val="1"/>
        <charset val="1"/>
      </rPr>
      <t xml:space="preserve">を引いた値</t>
    </r>
  </si>
  <si>
    <r>
      <rPr>
        <sz val="12"/>
        <rFont val="UD デジタル 教科書体 N-R"/>
        <family val="1"/>
        <charset val="1"/>
      </rPr>
      <t xml:space="preserve">D20</t>
    </r>
    <r>
      <rPr>
        <sz val="12"/>
        <rFont val="UD デジタル 教科書体 N-R"/>
        <family val="1"/>
        <charset val="128"/>
      </rPr>
      <t xml:space="preserve">=IF(</t>
    </r>
    <r>
      <rPr>
        <sz val="12"/>
        <color rgb="FF0000FF"/>
        <rFont val="UD デジタル 教科書体 N-R"/>
        <family val="1"/>
        <charset val="128"/>
      </rPr>
      <t xml:space="preserve">D15</t>
    </r>
    <r>
      <rPr>
        <sz val="12"/>
        <rFont val="UD デジタル 教科書体 N-R"/>
        <family val="1"/>
        <charset val="128"/>
      </rPr>
      <t xml:space="preserve">-</t>
    </r>
    <r>
      <rPr>
        <sz val="12"/>
        <color rgb="FFFF0000"/>
        <rFont val="UD デジタル 教科書体 N-R"/>
        <family val="1"/>
        <charset val="128"/>
      </rPr>
      <t xml:space="preserve">D18</t>
    </r>
    <r>
      <rPr>
        <sz val="12"/>
        <rFont val="UD デジタル 教科書体 N-R"/>
        <family val="1"/>
        <charset val="128"/>
      </rPr>
      <t xml:space="preserve">&lt;=0,0,</t>
    </r>
    <r>
      <rPr>
        <sz val="12"/>
        <color rgb="FF0000FF"/>
        <rFont val="UD デジタル 教科書体 N-R"/>
        <family val="1"/>
        <charset val="128"/>
      </rPr>
      <t xml:space="preserve">D15</t>
    </r>
    <r>
      <rPr>
        <sz val="12"/>
        <rFont val="UD デジタル 教科書体 N-R"/>
        <family val="1"/>
        <charset val="128"/>
      </rPr>
      <t xml:space="preserve">-</t>
    </r>
    <r>
      <rPr>
        <sz val="12"/>
        <color rgb="FFFF0000"/>
        <rFont val="UD デジタル 教科書体 N-R"/>
        <family val="1"/>
        <charset val="128"/>
      </rPr>
      <t xml:space="preserve">D18</t>
    </r>
    <r>
      <rPr>
        <sz val="12"/>
        <rFont val="UD デジタル 教科書体 N-R"/>
        <family val="1"/>
        <charset val="128"/>
      </rPr>
      <t xml:space="preserve">)</t>
    </r>
  </si>
  <si>
    <r>
      <rPr>
        <sz val="12"/>
        <rFont val="UD デジタル 教科書体 N-R"/>
        <family val="1"/>
        <charset val="128"/>
      </rPr>
      <t xml:space="preserve">IF(</t>
    </r>
    <r>
      <rPr>
        <sz val="12"/>
        <color rgb="FF0000FF"/>
        <rFont val="UD デジタル 教科書体 N-R"/>
        <family val="1"/>
        <charset val="128"/>
      </rPr>
      <t xml:space="preserve">D15</t>
    </r>
    <r>
      <rPr>
        <sz val="12"/>
        <rFont val="UD デジタル 教科書体 N-R"/>
        <family val="1"/>
        <charset val="128"/>
      </rPr>
      <t xml:space="preserve">-</t>
    </r>
    <r>
      <rPr>
        <sz val="12"/>
        <color rgb="FFFF0000"/>
        <rFont val="UD デジタル 教科書体 N-R"/>
        <family val="1"/>
        <charset val="128"/>
      </rPr>
      <t xml:space="preserve">D18</t>
    </r>
    <r>
      <rPr>
        <sz val="12"/>
        <rFont val="UD デジタル 教科書体 N-R"/>
        <family val="1"/>
        <charset val="128"/>
      </rPr>
      <t xml:space="preserve">&lt;=0,0,)</t>
    </r>
  </si>
  <si>
    <r>
      <rPr>
        <sz val="12"/>
        <rFont val="UD デジタル 教科書体 N-R"/>
        <family val="1"/>
        <charset val="1"/>
      </rPr>
      <t xml:space="preserve">D15（</t>
    </r>
    <r>
      <rPr>
        <sz val="12"/>
        <rFont val="UD デジタル 教科書体 N-R"/>
        <family val="1"/>
        <charset val="128"/>
      </rPr>
      <t xml:space="preserve">年金集計妻）</t>
    </r>
    <r>
      <rPr>
        <sz val="12"/>
        <rFont val="UD デジタル 教科書体 N-R"/>
        <family val="1"/>
        <charset val="1"/>
      </rPr>
      <t xml:space="preserve">からD18（</t>
    </r>
    <r>
      <rPr>
        <sz val="12"/>
        <rFont val="UD デジタル 教科書体 N-R"/>
        <family val="1"/>
        <charset val="128"/>
      </rPr>
      <t xml:space="preserve">公的年金等控除額妻）</t>
    </r>
    <r>
      <rPr>
        <sz val="12"/>
        <rFont val="UD デジタル 教科書体 N-R"/>
        <family val="1"/>
        <charset val="1"/>
      </rPr>
      <t xml:space="preserve">を引いた値が0以下かを判定</t>
    </r>
  </si>
  <si>
    <r>
      <rPr>
        <sz val="12"/>
        <color rgb="FF0000FF"/>
        <rFont val="UD デジタル 教科書体 N-R"/>
        <family val="1"/>
        <charset val="128"/>
      </rPr>
      <t xml:space="preserve">D15</t>
    </r>
    <r>
      <rPr>
        <sz val="12"/>
        <rFont val="UD デジタル 教科書体 N-R"/>
        <family val="1"/>
        <charset val="128"/>
      </rPr>
      <t xml:space="preserve">-</t>
    </r>
    <r>
      <rPr>
        <sz val="12"/>
        <color rgb="FFFF0000"/>
        <rFont val="UD デジタル 教科書体 N-R"/>
        <family val="1"/>
        <charset val="128"/>
      </rPr>
      <t xml:space="preserve">D18</t>
    </r>
  </si>
  <si>
    <r>
      <rPr>
        <sz val="12"/>
        <rFont val="UD デジタル 教科書体 N-R"/>
        <family val="1"/>
        <charset val="1"/>
      </rPr>
      <t xml:space="preserve">D15（</t>
    </r>
    <r>
      <rPr>
        <sz val="12"/>
        <rFont val="UD デジタル 教科書体 N-R"/>
        <family val="1"/>
        <charset val="128"/>
      </rPr>
      <t xml:space="preserve">年金集計妻）</t>
    </r>
    <r>
      <rPr>
        <sz val="12"/>
        <rFont val="UD デジタル 教科書体 N-R"/>
        <family val="1"/>
        <charset val="1"/>
      </rPr>
      <t xml:space="preserve">からD15（</t>
    </r>
    <r>
      <rPr>
        <sz val="12"/>
        <rFont val="UD デジタル 教科書体 N-R"/>
        <family val="1"/>
        <charset val="128"/>
      </rPr>
      <t xml:space="preserve">公的年金等控除額妻）</t>
    </r>
    <r>
      <rPr>
        <sz val="12"/>
        <rFont val="UD デジタル 教科書体 N-R"/>
        <family val="1"/>
        <charset val="1"/>
      </rPr>
      <t xml:space="preserve">を引いた値</t>
    </r>
  </si>
  <si>
    <t xml:space="preserve">D21～AS21</t>
  </si>
  <si>
    <r>
      <rPr>
        <sz val="12"/>
        <rFont val="UD デジタル 教科書体 N-R"/>
        <family val="1"/>
        <charset val="1"/>
      </rPr>
      <t xml:space="preserve">D21</t>
    </r>
    <r>
      <rPr>
        <sz val="12"/>
        <rFont val="UD デジタル 教科書体 N-R"/>
        <family val="1"/>
        <charset val="128"/>
      </rPr>
      <t xml:space="preserve">=IF(</t>
    </r>
    <r>
      <rPr>
        <sz val="12"/>
        <color rgb="FF0000FF"/>
        <rFont val="UD デジタル 教科書体 N-R"/>
        <family val="1"/>
        <charset val="128"/>
      </rPr>
      <t xml:space="preserve">D14</t>
    </r>
    <r>
      <rPr>
        <sz val="12"/>
        <rFont val="UD デジタル 教科書体 N-R"/>
        <family val="1"/>
        <charset val="128"/>
      </rPr>
      <t xml:space="preserve">-</t>
    </r>
    <r>
      <rPr>
        <sz val="12"/>
        <color rgb="FFFF0000"/>
        <rFont val="UD デジタル 教科書体 N-R"/>
        <family val="1"/>
        <charset val="128"/>
      </rPr>
      <t xml:space="preserve">D17</t>
    </r>
    <r>
      <rPr>
        <sz val="12"/>
        <rFont val="UD デジタル 教科書体 N-R"/>
        <family val="1"/>
        <charset val="128"/>
      </rPr>
      <t xml:space="preserve">-</t>
    </r>
    <r>
      <rPr>
        <sz val="12"/>
        <color rgb="FFFF00FF"/>
        <rFont val="UD デジタル 教科書体 N-R"/>
        <family val="1"/>
        <charset val="128"/>
      </rPr>
      <t xml:space="preserve">$M$56</t>
    </r>
    <r>
      <rPr>
        <sz val="12"/>
        <rFont val="UD デジタル 教科書体 N-R"/>
        <family val="1"/>
        <charset val="128"/>
      </rPr>
      <t xml:space="preserve">&lt;=0,0,</t>
    </r>
    <r>
      <rPr>
        <sz val="12"/>
        <color rgb="FF0000FF"/>
        <rFont val="UD デジタル 教科書体 N-R"/>
        <family val="1"/>
        <charset val="128"/>
      </rPr>
      <t xml:space="preserve">D14</t>
    </r>
    <r>
      <rPr>
        <sz val="12"/>
        <rFont val="UD デジタル 教科書体 N-R"/>
        <family val="1"/>
        <charset val="128"/>
      </rPr>
      <t xml:space="preserve">-</t>
    </r>
    <r>
      <rPr>
        <sz val="12"/>
        <color rgb="FFFF0000"/>
        <rFont val="UD デジタル 教科書体 N-R"/>
        <family val="1"/>
        <charset val="128"/>
      </rPr>
      <t xml:space="preserve">D17</t>
    </r>
    <r>
      <rPr>
        <sz val="12"/>
        <rFont val="UD デジタル 教科書体 N-R"/>
        <family val="1"/>
        <charset val="128"/>
      </rPr>
      <t xml:space="preserve">-</t>
    </r>
    <r>
      <rPr>
        <sz val="12"/>
        <color rgb="FFFF00FF"/>
        <rFont val="UD デジタル 教科書体 N-R"/>
        <family val="1"/>
        <charset val="128"/>
      </rPr>
      <t xml:space="preserve">$M$56</t>
    </r>
    <r>
      <rPr>
        <sz val="12"/>
        <rFont val="UD デジタル 教科書体 N-R"/>
        <family val="1"/>
        <charset val="128"/>
      </rPr>
      <t xml:space="preserve">)</t>
    </r>
  </si>
  <si>
    <r>
      <rPr>
        <sz val="12"/>
        <rFont val="UD デジタル 教科書体 N-R"/>
        <family val="1"/>
        <charset val="128"/>
      </rPr>
      <t xml:space="preserve">IF(</t>
    </r>
    <r>
      <rPr>
        <sz val="12"/>
        <color rgb="FF0000FF"/>
        <rFont val="UD デジタル 教科書体 N-R"/>
        <family val="1"/>
        <charset val="128"/>
      </rPr>
      <t xml:space="preserve">D14</t>
    </r>
    <r>
      <rPr>
        <sz val="12"/>
        <rFont val="UD デジタル 教科書体 N-R"/>
        <family val="1"/>
        <charset val="128"/>
      </rPr>
      <t xml:space="preserve">-</t>
    </r>
    <r>
      <rPr>
        <sz val="12"/>
        <color rgb="FFFF0000"/>
        <rFont val="UD デジタル 教科書体 N-R"/>
        <family val="1"/>
        <charset val="128"/>
      </rPr>
      <t xml:space="preserve">D17</t>
    </r>
    <r>
      <rPr>
        <sz val="12"/>
        <rFont val="UD デジタル 教科書体 N-R"/>
        <family val="1"/>
        <charset val="128"/>
      </rPr>
      <t xml:space="preserve">-</t>
    </r>
    <r>
      <rPr>
        <sz val="12"/>
        <color rgb="FFFF00FF"/>
        <rFont val="UD デジタル 教科書体 N-R"/>
        <family val="1"/>
        <charset val="128"/>
      </rPr>
      <t xml:space="preserve">$M$56</t>
    </r>
    <r>
      <rPr>
        <sz val="12"/>
        <rFont val="UD デジタル 教科書体 N-R"/>
        <family val="1"/>
        <charset val="128"/>
      </rPr>
      <t xml:space="preserve">&lt;=0,0,)</t>
    </r>
  </si>
  <si>
    <r>
      <rPr>
        <sz val="12"/>
        <rFont val="UD デジタル 教科書体 N-R"/>
        <family val="1"/>
        <charset val="1"/>
      </rPr>
      <t xml:space="preserve">D14（</t>
    </r>
    <r>
      <rPr>
        <sz val="12"/>
        <rFont val="UD デジタル 教科書体 N-R"/>
        <family val="1"/>
        <charset val="128"/>
      </rPr>
      <t xml:space="preserve">年金集計夫）</t>
    </r>
    <r>
      <rPr>
        <sz val="12"/>
        <rFont val="UD デジタル 教科書体 N-R"/>
        <family val="1"/>
        <charset val="1"/>
      </rPr>
      <t xml:space="preserve">からD17</t>
    </r>
    <r>
      <rPr>
        <sz val="12"/>
        <rFont val="UD デジタル 教科書体 N-R"/>
        <family val="1"/>
        <charset val="128"/>
      </rPr>
      <t xml:space="preserve">（公的年金等控除額夫）</t>
    </r>
    <r>
      <rPr>
        <sz val="12"/>
        <rFont val="UD デジタル 教科書体 N-R"/>
        <family val="1"/>
        <charset val="1"/>
      </rPr>
      <t xml:space="preserve">とM56（</t>
    </r>
    <r>
      <rPr>
        <sz val="12"/>
        <rFont val="UD デジタル 教科書体 N-R"/>
        <family val="1"/>
        <charset val="128"/>
      </rPr>
      <t xml:space="preserve">基礎控除額 ）</t>
    </r>
    <r>
      <rPr>
        <sz val="12"/>
        <rFont val="UD デジタル 教科書体 N-R"/>
        <family val="1"/>
        <charset val="1"/>
      </rPr>
      <t xml:space="preserve">を引いた値が0以下かを判定</t>
    </r>
  </si>
  <si>
    <r>
      <rPr>
        <sz val="12"/>
        <color rgb="FF0000FF"/>
        <rFont val="UD デジタル 教科書体 N-R"/>
        <family val="1"/>
        <charset val="128"/>
      </rPr>
      <t xml:space="preserve">D14</t>
    </r>
    <r>
      <rPr>
        <sz val="12"/>
        <rFont val="UD デジタル 教科書体 N-R"/>
        <family val="1"/>
        <charset val="128"/>
      </rPr>
      <t xml:space="preserve">-</t>
    </r>
    <r>
      <rPr>
        <sz val="12"/>
        <color rgb="FFFF0000"/>
        <rFont val="UD デジタル 教科書体 N-R"/>
        <family val="1"/>
        <charset val="128"/>
      </rPr>
      <t xml:space="preserve">D17</t>
    </r>
    <r>
      <rPr>
        <sz val="12"/>
        <rFont val="UD デジタル 教科書体 N-R"/>
        <family val="1"/>
        <charset val="128"/>
      </rPr>
      <t xml:space="preserve">-</t>
    </r>
    <r>
      <rPr>
        <sz val="12"/>
        <color rgb="FFFF00FF"/>
        <rFont val="UD デジタル 教科書体 N-R"/>
        <family val="1"/>
        <charset val="128"/>
      </rPr>
      <t xml:space="preserve">$M$56</t>
    </r>
  </si>
  <si>
    <r>
      <rPr>
        <sz val="12"/>
        <rFont val="UD デジタル 教科書体 N-R"/>
        <family val="1"/>
        <charset val="1"/>
      </rPr>
      <t xml:space="preserve">D14（</t>
    </r>
    <r>
      <rPr>
        <sz val="12"/>
        <rFont val="UD デジタル 教科書体 N-R"/>
        <family val="1"/>
        <charset val="128"/>
      </rPr>
      <t xml:space="preserve">年金集計夫）</t>
    </r>
    <r>
      <rPr>
        <sz val="12"/>
        <rFont val="UD デジタル 教科書体 N-R"/>
        <family val="1"/>
        <charset val="1"/>
      </rPr>
      <t xml:space="preserve">からD17</t>
    </r>
    <r>
      <rPr>
        <sz val="12"/>
        <rFont val="UD デジタル 教科書体 N-R"/>
        <family val="1"/>
        <charset val="128"/>
      </rPr>
      <t xml:space="preserve">（公的年金等控除額夫）</t>
    </r>
    <r>
      <rPr>
        <sz val="12"/>
        <rFont val="UD デジタル 教科書体 N-R"/>
        <family val="1"/>
        <charset val="1"/>
      </rPr>
      <t xml:space="preserve">とM56（</t>
    </r>
    <r>
      <rPr>
        <sz val="12"/>
        <rFont val="UD デジタル 教科書体 N-R"/>
        <family val="1"/>
        <charset val="128"/>
      </rPr>
      <t xml:space="preserve">基礎控除額 ）</t>
    </r>
    <r>
      <rPr>
        <sz val="12"/>
        <rFont val="UD デジタル 教科書体 N-R"/>
        <family val="1"/>
        <charset val="1"/>
      </rPr>
      <t xml:space="preserve">を引いた値</t>
    </r>
  </si>
  <si>
    <t xml:space="preserve">D22～AS22</t>
  </si>
  <si>
    <r>
      <rPr>
        <sz val="12"/>
        <rFont val="UD デジタル 教科書体 N-R"/>
        <family val="1"/>
        <charset val="1"/>
      </rPr>
      <t xml:space="preserve">D22</t>
    </r>
    <r>
      <rPr>
        <sz val="12"/>
        <rFont val="UD デジタル 教科書体 N-R"/>
        <family val="1"/>
        <charset val="128"/>
      </rPr>
      <t xml:space="preserve">=IF(</t>
    </r>
    <r>
      <rPr>
        <sz val="12"/>
        <color rgb="FF0000FF"/>
        <rFont val="UD デジタル 教科書体 N-R"/>
        <family val="1"/>
        <charset val="128"/>
      </rPr>
      <t xml:space="preserve">D15</t>
    </r>
    <r>
      <rPr>
        <sz val="12"/>
        <rFont val="UD デジタル 教科書体 N-R"/>
        <family val="1"/>
        <charset val="128"/>
      </rPr>
      <t xml:space="preserve">-</t>
    </r>
    <r>
      <rPr>
        <sz val="12"/>
        <color rgb="FFFF0000"/>
        <rFont val="UD デジタル 教科書体 N-R"/>
        <family val="1"/>
        <charset val="128"/>
      </rPr>
      <t xml:space="preserve">D18</t>
    </r>
    <r>
      <rPr>
        <sz val="12"/>
        <rFont val="UD デジタル 教科書体 N-R"/>
        <family val="1"/>
        <charset val="128"/>
      </rPr>
      <t xml:space="preserve">-</t>
    </r>
    <r>
      <rPr>
        <sz val="12"/>
        <color rgb="FFFF00FF"/>
        <rFont val="UD デジタル 教科書体 N-R"/>
        <family val="1"/>
        <charset val="128"/>
      </rPr>
      <t xml:space="preserve">$M$56</t>
    </r>
    <r>
      <rPr>
        <sz val="12"/>
        <rFont val="UD デジタル 教科書体 N-R"/>
        <family val="1"/>
        <charset val="128"/>
      </rPr>
      <t xml:space="preserve">&lt;=0,0,</t>
    </r>
    <r>
      <rPr>
        <sz val="12"/>
        <color rgb="FF0000FF"/>
        <rFont val="UD デジタル 教科書体 N-R"/>
        <family val="1"/>
        <charset val="128"/>
      </rPr>
      <t xml:space="preserve">D15</t>
    </r>
    <r>
      <rPr>
        <sz val="12"/>
        <rFont val="UD デジタル 教科書体 N-R"/>
        <family val="1"/>
        <charset val="128"/>
      </rPr>
      <t xml:space="preserve">-</t>
    </r>
    <r>
      <rPr>
        <sz val="12"/>
        <color rgb="FFFF0000"/>
        <rFont val="UD デジタル 教科書体 N-R"/>
        <family val="1"/>
        <charset val="128"/>
      </rPr>
      <t xml:space="preserve">D18</t>
    </r>
    <r>
      <rPr>
        <sz val="12"/>
        <rFont val="UD デジタル 教科書体 N-R"/>
        <family val="1"/>
        <charset val="128"/>
      </rPr>
      <t xml:space="preserve">-</t>
    </r>
    <r>
      <rPr>
        <sz val="12"/>
        <color rgb="FFFF00FF"/>
        <rFont val="UD デジタル 教科書体 N-R"/>
        <family val="1"/>
        <charset val="128"/>
      </rPr>
      <t xml:space="preserve">$M$56</t>
    </r>
    <r>
      <rPr>
        <sz val="12"/>
        <rFont val="UD デジタル 教科書体 N-R"/>
        <family val="1"/>
        <charset val="128"/>
      </rPr>
      <t xml:space="preserve">)</t>
    </r>
  </si>
  <si>
    <r>
      <rPr>
        <sz val="12"/>
        <rFont val="UD デジタル 教科書体 N-R"/>
        <family val="1"/>
        <charset val="128"/>
      </rPr>
      <t xml:space="preserve">IF(</t>
    </r>
    <r>
      <rPr>
        <sz val="12"/>
        <color rgb="FF0000FF"/>
        <rFont val="UD デジタル 教科書体 N-R"/>
        <family val="1"/>
        <charset val="128"/>
      </rPr>
      <t xml:space="preserve">D15</t>
    </r>
    <r>
      <rPr>
        <sz val="12"/>
        <rFont val="UD デジタル 教科書体 N-R"/>
        <family val="1"/>
        <charset val="128"/>
      </rPr>
      <t xml:space="preserve">-</t>
    </r>
    <r>
      <rPr>
        <sz val="12"/>
        <color rgb="FFFF0000"/>
        <rFont val="UD デジタル 教科書体 N-R"/>
        <family val="1"/>
        <charset val="128"/>
      </rPr>
      <t xml:space="preserve">D18</t>
    </r>
    <r>
      <rPr>
        <sz val="12"/>
        <rFont val="UD デジタル 教科書体 N-R"/>
        <family val="1"/>
        <charset val="128"/>
      </rPr>
      <t xml:space="preserve">-</t>
    </r>
    <r>
      <rPr>
        <sz val="12"/>
        <color rgb="FFFF00FF"/>
        <rFont val="UD デジタル 教科書体 N-R"/>
        <family val="1"/>
        <charset val="128"/>
      </rPr>
      <t xml:space="preserve">$M$56</t>
    </r>
    <r>
      <rPr>
        <sz val="12"/>
        <rFont val="UD デジタル 教科書体 N-R"/>
        <family val="1"/>
        <charset val="128"/>
      </rPr>
      <t xml:space="preserve">&lt;=0,0,)</t>
    </r>
  </si>
  <si>
    <r>
      <rPr>
        <sz val="12"/>
        <rFont val="UD デジタル 教科書体 N-R"/>
        <family val="1"/>
        <charset val="1"/>
      </rPr>
      <t xml:space="preserve">D15（</t>
    </r>
    <r>
      <rPr>
        <sz val="12"/>
        <rFont val="UD デジタル 教科書体 N-R"/>
        <family val="1"/>
        <charset val="128"/>
      </rPr>
      <t xml:space="preserve">年金集計妻）</t>
    </r>
    <r>
      <rPr>
        <sz val="12"/>
        <rFont val="UD デジタル 教科書体 N-R"/>
        <family val="1"/>
        <charset val="1"/>
      </rPr>
      <t xml:space="preserve">からD18</t>
    </r>
    <r>
      <rPr>
        <sz val="12"/>
        <rFont val="UD デジタル 教科書体 N-R"/>
        <family val="1"/>
        <charset val="128"/>
      </rPr>
      <t xml:space="preserve">（公的年金等控除額妻）</t>
    </r>
    <r>
      <rPr>
        <sz val="12"/>
        <rFont val="UD デジタル 教科書体 N-R"/>
        <family val="1"/>
        <charset val="1"/>
      </rPr>
      <t xml:space="preserve">とM56（</t>
    </r>
    <r>
      <rPr>
        <sz val="12"/>
        <rFont val="UD デジタル 教科書体 N-R"/>
        <family val="1"/>
        <charset val="128"/>
      </rPr>
      <t xml:space="preserve">基礎控除額 ）</t>
    </r>
    <r>
      <rPr>
        <sz val="12"/>
        <rFont val="UD デジタル 教科書体 N-R"/>
        <family val="1"/>
        <charset val="1"/>
      </rPr>
      <t xml:space="preserve">を引いた値が0以下かを判定</t>
    </r>
  </si>
  <si>
    <r>
      <rPr>
        <sz val="12"/>
        <color rgb="FF0000FF"/>
        <rFont val="UD デジタル 教科書体 N-R"/>
        <family val="1"/>
        <charset val="128"/>
      </rPr>
      <t xml:space="preserve">D15</t>
    </r>
    <r>
      <rPr>
        <sz val="12"/>
        <rFont val="UD デジタル 教科書体 N-R"/>
        <family val="1"/>
        <charset val="128"/>
      </rPr>
      <t xml:space="preserve">-</t>
    </r>
    <r>
      <rPr>
        <sz val="12"/>
        <color rgb="FFFF0000"/>
        <rFont val="UD デジタル 教科書体 N-R"/>
        <family val="1"/>
        <charset val="128"/>
      </rPr>
      <t xml:space="preserve">D18</t>
    </r>
    <r>
      <rPr>
        <sz val="12"/>
        <rFont val="UD デジタル 教科書体 N-R"/>
        <family val="1"/>
        <charset val="128"/>
      </rPr>
      <t xml:space="preserve">-</t>
    </r>
    <r>
      <rPr>
        <sz val="12"/>
        <color rgb="FFFF00FF"/>
        <rFont val="UD デジタル 教科書体 N-R"/>
        <family val="1"/>
        <charset val="128"/>
      </rPr>
      <t xml:space="preserve">$M$56</t>
    </r>
  </si>
  <si>
    <r>
      <rPr>
        <sz val="12"/>
        <rFont val="UD デジタル 教科書体 N-R"/>
        <family val="1"/>
        <charset val="1"/>
      </rPr>
      <t xml:space="preserve">D15（</t>
    </r>
    <r>
      <rPr>
        <sz val="12"/>
        <rFont val="UD デジタル 教科書体 N-R"/>
        <family val="1"/>
        <charset val="128"/>
      </rPr>
      <t xml:space="preserve">年金集計（妻））</t>
    </r>
    <r>
      <rPr>
        <sz val="12"/>
        <rFont val="UD デジタル 教科書体 N-R"/>
        <family val="1"/>
        <charset val="1"/>
      </rPr>
      <t xml:space="preserve">からD18</t>
    </r>
    <r>
      <rPr>
        <sz val="12"/>
        <rFont val="UD デジタル 教科書体 N-R"/>
        <family val="1"/>
        <charset val="128"/>
      </rPr>
      <t xml:space="preserve">（公的年金等控除額妻）</t>
    </r>
    <r>
      <rPr>
        <sz val="12"/>
        <rFont val="UD デジタル 教科書体 N-R"/>
        <family val="1"/>
        <charset val="1"/>
      </rPr>
      <t xml:space="preserve">とM56（</t>
    </r>
    <r>
      <rPr>
        <sz val="12"/>
        <rFont val="UD デジタル 教科書体 N-R"/>
        <family val="1"/>
        <charset val="128"/>
      </rPr>
      <t xml:space="preserve">基礎控除額 ）</t>
    </r>
    <r>
      <rPr>
        <sz val="12"/>
        <rFont val="UD デジタル 教科書体 N-R"/>
        <family val="1"/>
        <charset val="1"/>
      </rPr>
      <t xml:space="preserve">を引いた値</t>
    </r>
  </si>
  <si>
    <t xml:space="preserve">D25～AS25</t>
  </si>
  <si>
    <r>
      <rPr>
        <sz val="12"/>
        <rFont val="UD デジタル 教科書体 N-R"/>
        <family val="1"/>
        <charset val="1"/>
      </rPr>
      <t xml:space="preserve">D25</t>
    </r>
    <r>
      <rPr>
        <sz val="12"/>
        <rFont val="UD デジタル 教科書体 N-R"/>
        <family val="1"/>
        <charset val="128"/>
      </rPr>
      <t xml:space="preserve">=IF(AND(</t>
    </r>
    <r>
      <rPr>
        <sz val="12"/>
        <color rgb="FF0000FF"/>
        <rFont val="UD デジタル 教科書体 N-R"/>
        <family val="1"/>
        <charset val="128"/>
      </rPr>
      <t xml:space="preserve">D3</t>
    </r>
    <r>
      <rPr>
        <sz val="12"/>
        <rFont val="UD デジタル 教科書体 N-R"/>
        <family val="1"/>
        <charset val="128"/>
      </rPr>
      <t xml:space="preserve">=0,</t>
    </r>
    <r>
      <rPr>
        <sz val="12"/>
        <color rgb="FFFF0000"/>
        <rFont val="UD デジタル 教科書体 N-R"/>
        <family val="1"/>
        <charset val="128"/>
      </rPr>
      <t xml:space="preserve">D4</t>
    </r>
    <r>
      <rPr>
        <sz val="12"/>
        <rFont val="UD デジタル 教科書体 N-R"/>
        <family val="1"/>
        <charset val="128"/>
      </rPr>
      <t xml:space="preserve">=0),1,IF(AND(</t>
    </r>
    <r>
      <rPr>
        <sz val="12"/>
        <color rgb="FF0000FF"/>
        <rFont val="UD デジタル 教科書体 N-R"/>
        <family val="1"/>
        <charset val="128"/>
      </rPr>
      <t xml:space="preserve">D3</t>
    </r>
    <r>
      <rPr>
        <sz val="12"/>
        <rFont val="UD デジタル 教科書体 N-R"/>
        <family val="1"/>
        <charset val="128"/>
      </rPr>
      <t xml:space="preserve">&lt;=75,</t>
    </r>
    <r>
      <rPr>
        <sz val="12"/>
        <color rgb="FF0000FF"/>
        <rFont val="UD デジタル 教科書体 N-R"/>
        <family val="1"/>
        <charset val="128"/>
      </rPr>
      <t xml:space="preserve">D3</t>
    </r>
    <r>
      <rPr>
        <sz val="12"/>
        <rFont val="UD デジタル 教科書体 N-R"/>
        <family val="1"/>
        <charset val="128"/>
      </rPr>
      <t xml:space="preserve">&lt;&gt;0),IF(AND(</t>
    </r>
    <r>
      <rPr>
        <sz val="12"/>
        <color rgb="FFFF0000"/>
        <rFont val="UD デジタル 教科書体 N-R"/>
        <family val="1"/>
        <charset val="128"/>
      </rPr>
      <t xml:space="preserve">D4</t>
    </r>
    <r>
      <rPr>
        <sz val="12"/>
        <rFont val="UD デジタル 教科書体 N-R"/>
        <family val="1"/>
        <charset val="128"/>
      </rPr>
      <t xml:space="preserve">&lt;=75,</t>
    </r>
    <r>
      <rPr>
        <sz val="12"/>
        <color rgb="FFFF0000"/>
        <rFont val="UD デジタル 教科書体 N-R"/>
        <family val="1"/>
        <charset val="128"/>
      </rPr>
      <t xml:space="preserve">D4</t>
    </r>
    <r>
      <rPr>
        <sz val="12"/>
        <rFont val="UD デジタル 教科書体 N-R"/>
        <family val="1"/>
        <charset val="128"/>
      </rPr>
      <t xml:space="preserve">&lt;&gt;0),IF((</t>
    </r>
    <r>
      <rPr>
        <sz val="12"/>
        <color rgb="FF800080"/>
        <rFont val="UD デジタル 教科書体 N-R"/>
        <family val="1"/>
        <charset val="128"/>
      </rPr>
      <t xml:space="preserve">C19</t>
    </r>
    <r>
      <rPr>
        <sz val="12"/>
        <rFont val="UD デジタル 教科書体 N-R"/>
        <family val="1"/>
        <charset val="128"/>
      </rPr>
      <t xml:space="preserve">+</t>
    </r>
    <r>
      <rPr>
        <sz val="12"/>
        <color rgb="FF808000"/>
        <rFont val="UD デジタル 教科書体 N-R"/>
        <family val="1"/>
        <charset val="128"/>
      </rPr>
      <t xml:space="preserve">C20</t>
    </r>
    <r>
      <rPr>
        <sz val="12"/>
        <rFont val="UD デジタル 教科書体 N-R"/>
        <family val="1"/>
        <charset val="128"/>
      </rPr>
      <t xml:space="preserve">-IF(OR(</t>
    </r>
    <r>
      <rPr>
        <sz val="12"/>
        <color rgb="FF0000FF"/>
        <rFont val="UD デジタル 教科書体 N-R"/>
        <family val="1"/>
        <charset val="128"/>
      </rPr>
      <t xml:space="preserve">D3</t>
    </r>
    <r>
      <rPr>
        <sz val="12"/>
        <rFont val="UD デジタル 教科書体 N-R"/>
        <family val="1"/>
        <charset val="128"/>
      </rPr>
      <t xml:space="preserve">&gt;=65,</t>
    </r>
    <r>
      <rPr>
        <sz val="12"/>
        <color rgb="FFFF0000"/>
        <rFont val="UD デジタル 教科書体 N-R"/>
        <family val="1"/>
        <charset val="128"/>
      </rPr>
      <t xml:space="preserve">D4</t>
    </r>
    <r>
      <rPr>
        <sz val="12"/>
        <rFont val="UD デジタル 教科書体 N-R"/>
        <family val="1"/>
        <charset val="128"/>
      </rPr>
      <t xml:space="preserve">&gt;=65),</t>
    </r>
    <r>
      <rPr>
        <sz val="12"/>
        <color rgb="FFFF00FF"/>
        <rFont val="UD デジタル 教科書体 N-R"/>
        <family val="1"/>
        <charset val="128"/>
      </rPr>
      <t xml:space="preserve">$F$90</t>
    </r>
    <r>
      <rPr>
        <sz val="12"/>
        <rFont val="UD デジタル 教科書体 N-R"/>
        <family val="1"/>
        <charset val="128"/>
      </rPr>
      <t xml:space="preserve">,0))&lt;=</t>
    </r>
    <r>
      <rPr>
        <sz val="12"/>
        <color rgb="FF008000"/>
        <rFont val="UD デジタル 教科書体 N-R"/>
        <family val="1"/>
        <charset val="128"/>
      </rPr>
      <t xml:space="preserve">$F$88</t>
    </r>
    <r>
      <rPr>
        <sz val="12"/>
        <rFont val="UD デジタル 教科書体 N-R"/>
        <family val="1"/>
        <charset val="128"/>
      </rPr>
      <t xml:space="preserve">,</t>
    </r>
    <r>
      <rPr>
        <sz val="12"/>
        <color rgb="FF000080"/>
        <rFont val="UD デジタル 教科書体 N-R"/>
        <family val="1"/>
        <charset val="128"/>
      </rPr>
      <t xml:space="preserve">$G$89</t>
    </r>
    <r>
      <rPr>
        <sz val="12"/>
        <rFont val="UD デジタル 教科書体 N-R"/>
        <family val="1"/>
        <charset val="128"/>
      </rPr>
      <t xml:space="preserve">,IF((</t>
    </r>
    <r>
      <rPr>
        <sz val="12"/>
        <color rgb="FF800080"/>
        <rFont val="UD デジタル 教科書体 N-R"/>
        <family val="1"/>
        <charset val="128"/>
      </rPr>
      <t xml:space="preserve">C19</t>
    </r>
    <r>
      <rPr>
        <sz val="12"/>
        <rFont val="UD デジタル 教科書体 N-R"/>
        <family val="1"/>
        <charset val="128"/>
      </rPr>
      <t xml:space="preserve">+</t>
    </r>
    <r>
      <rPr>
        <sz val="12"/>
        <color rgb="FF808000"/>
        <rFont val="UD デジタル 教科書体 N-R"/>
        <family val="1"/>
        <charset val="128"/>
      </rPr>
      <t xml:space="preserve">C20</t>
    </r>
    <r>
      <rPr>
        <sz val="12"/>
        <rFont val="UD デジタル 教科書体 N-R"/>
        <family val="1"/>
        <charset val="128"/>
      </rPr>
      <t xml:space="preserve">-IF(OR(</t>
    </r>
    <r>
      <rPr>
        <sz val="12"/>
        <color rgb="FF0000FF"/>
        <rFont val="UD デジタル 教科書体 N-R"/>
        <family val="1"/>
        <charset val="128"/>
      </rPr>
      <t xml:space="preserve">D3</t>
    </r>
    <r>
      <rPr>
        <sz val="12"/>
        <rFont val="UD デジタル 教科書体 N-R"/>
        <family val="1"/>
        <charset val="128"/>
      </rPr>
      <t xml:space="preserve">&gt;=65,</t>
    </r>
    <r>
      <rPr>
        <sz val="12"/>
        <color rgb="FFFF0000"/>
        <rFont val="UD デジタル 教科書体 N-R"/>
        <family val="1"/>
        <charset val="128"/>
      </rPr>
      <t xml:space="preserve">D4</t>
    </r>
    <r>
      <rPr>
        <sz val="12"/>
        <rFont val="UD デジタル 教科書体 N-R"/>
        <family val="1"/>
        <charset val="128"/>
      </rPr>
      <t xml:space="preserve">&gt;=65),</t>
    </r>
    <r>
      <rPr>
        <sz val="12"/>
        <color rgb="FFFF00FF"/>
        <rFont val="UD デジタル 教科書体 N-R"/>
        <family val="1"/>
        <charset val="128"/>
      </rPr>
      <t xml:space="preserve">$F$90</t>
    </r>
    <r>
      <rPr>
        <sz val="12"/>
        <rFont val="UD デジタル 教科書体 N-R"/>
        <family val="1"/>
        <charset val="128"/>
      </rPr>
      <t xml:space="preserve">,0))&lt;=</t>
    </r>
    <r>
      <rPr>
        <sz val="12"/>
        <color rgb="FFFF00FF"/>
        <rFont val="UD デジタル 教科書体 N-R"/>
        <family val="1"/>
        <charset val="128"/>
      </rPr>
      <t xml:space="preserve">$H$88</t>
    </r>
    <r>
      <rPr>
        <sz val="12"/>
        <rFont val="UD デジタル 教科書体 N-R"/>
        <family val="1"/>
        <charset val="128"/>
      </rPr>
      <t xml:space="preserve">+</t>
    </r>
    <r>
      <rPr>
        <sz val="12"/>
        <color rgb="FF008000"/>
        <rFont val="UD デジタル 教科書体 N-R"/>
        <family val="1"/>
        <charset val="128"/>
      </rPr>
      <t xml:space="preserve">$J$88</t>
    </r>
    <r>
      <rPr>
        <sz val="12"/>
        <rFont val="UD デジタル 教科書体 N-R"/>
        <family val="1"/>
        <charset val="128"/>
      </rPr>
      <t xml:space="preserve">*2,</t>
    </r>
    <r>
      <rPr>
        <sz val="12"/>
        <color rgb="FF000080"/>
        <rFont val="UD デジタル 教科書体 N-R"/>
        <family val="1"/>
        <charset val="128"/>
      </rPr>
      <t xml:space="preserve">$I$89</t>
    </r>
    <r>
      <rPr>
        <sz val="12"/>
        <rFont val="UD デジタル 教科書体 N-R"/>
        <family val="1"/>
        <charset val="128"/>
      </rPr>
      <t xml:space="preserve">,IF((</t>
    </r>
    <r>
      <rPr>
        <sz val="12"/>
        <color rgb="FF800080"/>
        <rFont val="UD デジタル 教科書体 N-R"/>
        <family val="1"/>
        <charset val="128"/>
      </rPr>
      <t xml:space="preserve">C19</t>
    </r>
    <r>
      <rPr>
        <sz val="12"/>
        <rFont val="UD デジタル 教科書体 N-R"/>
        <family val="1"/>
        <charset val="128"/>
      </rPr>
      <t xml:space="preserve">+</t>
    </r>
    <r>
      <rPr>
        <sz val="12"/>
        <color rgb="FF808000"/>
        <rFont val="UD デジタル 教科書体 N-R"/>
        <family val="1"/>
        <charset val="128"/>
      </rPr>
      <t xml:space="preserve">C20</t>
    </r>
    <r>
      <rPr>
        <sz val="12"/>
        <rFont val="UD デジタル 教科書体 N-R"/>
        <family val="1"/>
        <charset val="128"/>
      </rPr>
      <t xml:space="preserve">-IF(OR(</t>
    </r>
    <r>
      <rPr>
        <sz val="12"/>
        <color rgb="FF0000FF"/>
        <rFont val="UD デジタル 教科書体 N-R"/>
        <family val="1"/>
        <charset val="128"/>
      </rPr>
      <t xml:space="preserve">D3</t>
    </r>
    <r>
      <rPr>
        <sz val="12"/>
        <rFont val="UD デジタル 教科書体 N-R"/>
        <family val="1"/>
        <charset val="128"/>
      </rPr>
      <t xml:space="preserve">&gt;=65,</t>
    </r>
    <r>
      <rPr>
        <sz val="12"/>
        <color rgb="FFFF0000"/>
        <rFont val="UD デジタル 教科書体 N-R"/>
        <family val="1"/>
        <charset val="128"/>
      </rPr>
      <t xml:space="preserve">D4</t>
    </r>
    <r>
      <rPr>
        <sz val="12"/>
        <rFont val="UD デジタル 教科書体 N-R"/>
        <family val="1"/>
        <charset val="128"/>
      </rPr>
      <t xml:space="preserve">&gt;=65),</t>
    </r>
    <r>
      <rPr>
        <sz val="12"/>
        <color rgb="FFFF00FF"/>
        <rFont val="UD デジタル 教科書体 N-R"/>
        <family val="1"/>
        <charset val="128"/>
      </rPr>
      <t xml:space="preserve">$F$90</t>
    </r>
    <r>
      <rPr>
        <sz val="12"/>
        <rFont val="UD デジタル 教科書体 N-R"/>
        <family val="1"/>
        <charset val="128"/>
      </rPr>
      <t xml:space="preserve">,0))&lt;=</t>
    </r>
    <r>
      <rPr>
        <sz val="12"/>
        <color rgb="FFFF00FF"/>
        <rFont val="UD デジタル 教科書体 N-R"/>
        <family val="1"/>
        <charset val="128"/>
      </rPr>
      <t xml:space="preserve">$L$88</t>
    </r>
    <r>
      <rPr>
        <sz val="12"/>
        <rFont val="UD デジタル 教科書体 N-R"/>
        <family val="1"/>
        <charset val="128"/>
      </rPr>
      <t xml:space="preserve">+</t>
    </r>
    <r>
      <rPr>
        <sz val="12"/>
        <color rgb="FF008000"/>
        <rFont val="UD デジタル 教科書体 N-R"/>
        <family val="1"/>
        <charset val="128"/>
      </rPr>
      <t xml:space="preserve">$N$88</t>
    </r>
    <r>
      <rPr>
        <sz val="12"/>
        <rFont val="UD デジタル 教科書体 N-R"/>
        <family val="1"/>
        <charset val="128"/>
      </rPr>
      <t xml:space="preserve">*2,</t>
    </r>
    <r>
      <rPr>
        <sz val="12"/>
        <color rgb="FF000080"/>
        <rFont val="UD デジタル 教科書体 N-R"/>
        <family val="1"/>
        <charset val="128"/>
      </rPr>
      <t xml:space="preserve">$M$89</t>
    </r>
    <r>
      <rPr>
        <sz val="12"/>
        <rFont val="UD デジタル 教科書体 N-R"/>
        <family val="1"/>
        <charset val="128"/>
      </rPr>
      <t xml:space="preserve">,1))),IF((</t>
    </r>
    <r>
      <rPr>
        <sz val="12"/>
        <color rgb="FF800080"/>
        <rFont val="UD デジタル 教科書体 N-R"/>
        <family val="1"/>
        <charset val="128"/>
      </rPr>
      <t xml:space="preserve">C19</t>
    </r>
    <r>
      <rPr>
        <sz val="12"/>
        <rFont val="UD デジタル 教科書体 N-R"/>
        <family val="1"/>
        <charset val="128"/>
      </rPr>
      <t xml:space="preserve">-IF(</t>
    </r>
    <r>
      <rPr>
        <sz val="12"/>
        <color rgb="FF0000FF"/>
        <rFont val="UD デジタル 教科書体 N-R"/>
        <family val="1"/>
        <charset val="128"/>
      </rPr>
      <t xml:space="preserve">D3</t>
    </r>
    <r>
      <rPr>
        <sz val="12"/>
        <rFont val="UD デジタル 教科書体 N-R"/>
        <family val="1"/>
        <charset val="128"/>
      </rPr>
      <t xml:space="preserve">&gt;=65,</t>
    </r>
    <r>
      <rPr>
        <sz val="12"/>
        <color rgb="FFFF00FF"/>
        <rFont val="UD デジタル 教科書体 N-R"/>
        <family val="1"/>
        <charset val="128"/>
      </rPr>
      <t xml:space="preserve">$F$90</t>
    </r>
    <r>
      <rPr>
        <sz val="12"/>
        <rFont val="UD デジタル 教科書体 N-R"/>
        <family val="1"/>
        <charset val="128"/>
      </rPr>
      <t xml:space="preserve">,0))&lt;=</t>
    </r>
    <r>
      <rPr>
        <sz val="12"/>
        <color rgb="FF008000"/>
        <rFont val="UD デジタル 教科書体 N-R"/>
        <family val="1"/>
        <charset val="128"/>
      </rPr>
      <t xml:space="preserve">$F$88</t>
    </r>
    <r>
      <rPr>
        <sz val="12"/>
        <rFont val="UD デジタル 教科書体 N-R"/>
        <family val="1"/>
        <charset val="128"/>
      </rPr>
      <t xml:space="preserve">,</t>
    </r>
    <r>
      <rPr>
        <sz val="12"/>
        <color rgb="FF000080"/>
        <rFont val="UD デジタル 教科書体 N-R"/>
        <family val="1"/>
        <charset val="128"/>
      </rPr>
      <t xml:space="preserve">$G$89</t>
    </r>
    <r>
      <rPr>
        <sz val="12"/>
        <rFont val="UD デジタル 教科書体 N-R"/>
        <family val="1"/>
        <charset val="128"/>
      </rPr>
      <t xml:space="preserve">,IF((</t>
    </r>
    <r>
      <rPr>
        <sz val="12"/>
        <color rgb="FF800080"/>
        <rFont val="UD デジタル 教科書体 N-R"/>
        <family val="1"/>
        <charset val="128"/>
      </rPr>
      <t xml:space="preserve">C19</t>
    </r>
    <r>
      <rPr>
        <sz val="12"/>
        <rFont val="UD デジタル 教科書体 N-R"/>
        <family val="1"/>
        <charset val="128"/>
      </rPr>
      <t xml:space="preserve">-IF(</t>
    </r>
    <r>
      <rPr>
        <sz val="12"/>
        <color rgb="FF0000FF"/>
        <rFont val="UD デジタル 教科書体 N-R"/>
        <family val="1"/>
        <charset val="128"/>
      </rPr>
      <t xml:space="preserve">D3</t>
    </r>
    <r>
      <rPr>
        <sz val="12"/>
        <rFont val="UD デジタル 教科書体 N-R"/>
        <family val="1"/>
        <charset val="128"/>
      </rPr>
      <t xml:space="preserve">&gt;=65,</t>
    </r>
    <r>
      <rPr>
        <sz val="12"/>
        <color rgb="FFFF00FF"/>
        <rFont val="UD デジタル 教科書体 N-R"/>
        <family val="1"/>
        <charset val="128"/>
      </rPr>
      <t xml:space="preserve">$F$90</t>
    </r>
    <r>
      <rPr>
        <sz val="12"/>
        <rFont val="UD デジタル 教科書体 N-R"/>
        <family val="1"/>
        <charset val="128"/>
      </rPr>
      <t xml:space="preserve">,0))&lt;=</t>
    </r>
    <r>
      <rPr>
        <sz val="12"/>
        <color rgb="FFFF00FF"/>
        <rFont val="UD デジタル 教科書体 N-R"/>
        <family val="1"/>
        <charset val="128"/>
      </rPr>
      <t xml:space="preserve">$H$88</t>
    </r>
    <r>
      <rPr>
        <sz val="12"/>
        <rFont val="UD デジタル 教科書体 N-R"/>
        <family val="1"/>
        <charset val="128"/>
      </rPr>
      <t xml:space="preserve">+</t>
    </r>
    <r>
      <rPr>
        <sz val="12"/>
        <color rgb="FF008000"/>
        <rFont val="UD デジタル 教科書体 N-R"/>
        <family val="1"/>
        <charset val="128"/>
      </rPr>
      <t xml:space="preserve">$J$88</t>
    </r>
    <r>
      <rPr>
        <sz val="12"/>
        <rFont val="UD デジタル 教科書体 N-R"/>
        <family val="1"/>
        <charset val="128"/>
      </rPr>
      <t xml:space="preserve">,</t>
    </r>
    <r>
      <rPr>
        <sz val="12"/>
        <color rgb="FF000080"/>
        <rFont val="UD デジタル 教科書体 N-R"/>
        <family val="1"/>
        <charset val="128"/>
      </rPr>
      <t xml:space="preserve">$I$89</t>
    </r>
    <r>
      <rPr>
        <sz val="12"/>
        <rFont val="UD デジタル 教科書体 N-R"/>
        <family val="1"/>
        <charset val="128"/>
      </rPr>
      <t xml:space="preserve">,IF((</t>
    </r>
    <r>
      <rPr>
        <sz val="12"/>
        <color rgb="FF800080"/>
        <rFont val="UD デジタル 教科書体 N-R"/>
        <family val="1"/>
        <charset val="128"/>
      </rPr>
      <t xml:space="preserve">C19</t>
    </r>
    <r>
      <rPr>
        <sz val="12"/>
        <rFont val="UD デジタル 教科書体 N-R"/>
        <family val="1"/>
        <charset val="128"/>
      </rPr>
      <t xml:space="preserve">-IF(</t>
    </r>
    <r>
      <rPr>
        <sz val="12"/>
        <color rgb="FF0000FF"/>
        <rFont val="UD デジタル 教科書体 N-R"/>
        <family val="1"/>
        <charset val="128"/>
      </rPr>
      <t xml:space="preserve">D3</t>
    </r>
    <r>
      <rPr>
        <sz val="12"/>
        <rFont val="UD デジタル 教科書体 N-R"/>
        <family val="1"/>
        <charset val="128"/>
      </rPr>
      <t xml:space="preserve">&gt;=65,</t>
    </r>
    <r>
      <rPr>
        <sz val="12"/>
        <color rgb="FFFF00FF"/>
        <rFont val="UD デジタル 教科書体 N-R"/>
        <family val="1"/>
        <charset val="128"/>
      </rPr>
      <t xml:space="preserve">$F$90</t>
    </r>
    <r>
      <rPr>
        <sz val="12"/>
        <rFont val="UD デジタル 教科書体 N-R"/>
        <family val="1"/>
        <charset val="128"/>
      </rPr>
      <t xml:space="preserve">,0))&lt;=</t>
    </r>
    <r>
      <rPr>
        <sz val="12"/>
        <color rgb="FFFF00FF"/>
        <rFont val="UD デジタル 教科書体 N-R"/>
        <family val="1"/>
        <charset val="128"/>
      </rPr>
      <t xml:space="preserve">$L$88</t>
    </r>
    <r>
      <rPr>
        <sz val="12"/>
        <rFont val="UD デジタル 教科書体 N-R"/>
        <family val="1"/>
        <charset val="128"/>
      </rPr>
      <t xml:space="preserve">+</t>
    </r>
    <r>
      <rPr>
        <sz val="12"/>
        <color rgb="FF008000"/>
        <rFont val="UD デジタル 教科書体 N-R"/>
        <family val="1"/>
        <charset val="128"/>
      </rPr>
      <t xml:space="preserve">$N$88</t>
    </r>
    <r>
      <rPr>
        <sz val="12"/>
        <rFont val="UD デジタル 教科書体 N-R"/>
        <family val="1"/>
        <charset val="128"/>
      </rPr>
      <t xml:space="preserve">,</t>
    </r>
    <r>
      <rPr>
        <sz val="12"/>
        <color rgb="FF000080"/>
        <rFont val="UD デジタル 教科書体 N-R"/>
        <family val="1"/>
        <charset val="128"/>
      </rPr>
      <t xml:space="preserve">$M$89</t>
    </r>
    <r>
      <rPr>
        <sz val="12"/>
        <rFont val="UD デジタル 教科書体 N-R"/>
        <family val="1"/>
        <charset val="128"/>
      </rPr>
      <t xml:space="preserve">,1)))),IF(AND(</t>
    </r>
    <r>
      <rPr>
        <sz val="12"/>
        <color rgb="FFFF0000"/>
        <rFont val="UD デジタル 教科書体 N-R"/>
        <family val="1"/>
        <charset val="128"/>
      </rPr>
      <t xml:space="preserve">D4</t>
    </r>
    <r>
      <rPr>
        <sz val="12"/>
        <rFont val="UD デジタル 教科書体 N-R"/>
        <family val="1"/>
        <charset val="128"/>
      </rPr>
      <t xml:space="preserve">&lt;=75,</t>
    </r>
    <r>
      <rPr>
        <sz val="12"/>
        <color rgb="FFFF0000"/>
        <rFont val="UD デジタル 教科書体 N-R"/>
        <family val="1"/>
        <charset val="128"/>
      </rPr>
      <t xml:space="preserve">D4</t>
    </r>
    <r>
      <rPr>
        <sz val="12"/>
        <rFont val="UD デジタル 教科書体 N-R"/>
        <family val="1"/>
        <charset val="128"/>
      </rPr>
      <t xml:space="preserve">&lt;&gt;0),IF((</t>
    </r>
    <r>
      <rPr>
        <sz val="12"/>
        <color rgb="FF808000"/>
        <rFont val="UD デジタル 教科書体 N-R"/>
        <family val="1"/>
        <charset val="128"/>
      </rPr>
      <t xml:space="preserve">C20</t>
    </r>
    <r>
      <rPr>
        <sz val="12"/>
        <rFont val="UD デジタル 教科書体 N-R"/>
        <family val="1"/>
        <charset val="128"/>
      </rPr>
      <t xml:space="preserve">-IF(</t>
    </r>
    <r>
      <rPr>
        <sz val="12"/>
        <color rgb="FFFF0000"/>
        <rFont val="UD デジタル 教科書体 N-R"/>
        <family val="1"/>
        <charset val="128"/>
      </rPr>
      <t xml:space="preserve">D4</t>
    </r>
    <r>
      <rPr>
        <sz val="12"/>
        <rFont val="UD デジタル 教科書体 N-R"/>
        <family val="1"/>
        <charset val="128"/>
      </rPr>
      <t xml:space="preserve">&gt;=65,</t>
    </r>
    <r>
      <rPr>
        <sz val="12"/>
        <color rgb="FFFF00FF"/>
        <rFont val="UD デジタル 教科書体 N-R"/>
        <family val="1"/>
        <charset val="128"/>
      </rPr>
      <t xml:space="preserve">$F$90</t>
    </r>
    <r>
      <rPr>
        <sz val="12"/>
        <rFont val="UD デジタル 教科書体 N-R"/>
        <family val="1"/>
        <charset val="128"/>
      </rPr>
      <t xml:space="preserve">,0))&lt;=</t>
    </r>
    <r>
      <rPr>
        <sz val="12"/>
        <color rgb="FF008000"/>
        <rFont val="UD デジタル 教科書体 N-R"/>
        <family val="1"/>
        <charset val="128"/>
      </rPr>
      <t xml:space="preserve">$F$88</t>
    </r>
    <r>
      <rPr>
        <sz val="12"/>
        <rFont val="UD デジタル 教科書体 N-R"/>
        <family val="1"/>
        <charset val="128"/>
      </rPr>
      <t xml:space="preserve">,</t>
    </r>
    <r>
      <rPr>
        <sz val="12"/>
        <color rgb="FF000080"/>
        <rFont val="UD デジタル 教科書体 N-R"/>
        <family val="1"/>
        <charset val="128"/>
      </rPr>
      <t xml:space="preserve">$G$89</t>
    </r>
    <r>
      <rPr>
        <sz val="12"/>
        <rFont val="UD デジタル 教科書体 N-R"/>
        <family val="1"/>
        <charset val="128"/>
      </rPr>
      <t xml:space="preserve">,IF((</t>
    </r>
    <r>
      <rPr>
        <sz val="12"/>
        <color rgb="FF808000"/>
        <rFont val="UD デジタル 教科書体 N-R"/>
        <family val="1"/>
        <charset val="128"/>
      </rPr>
      <t xml:space="preserve">C20</t>
    </r>
    <r>
      <rPr>
        <sz val="12"/>
        <rFont val="UD デジタル 教科書体 N-R"/>
        <family val="1"/>
        <charset val="128"/>
      </rPr>
      <t xml:space="preserve">-IF(</t>
    </r>
    <r>
      <rPr>
        <sz val="12"/>
        <color rgb="FFFF0000"/>
        <rFont val="UD デジタル 教科書体 N-R"/>
        <family val="1"/>
        <charset val="128"/>
      </rPr>
      <t xml:space="preserve">D4</t>
    </r>
    <r>
      <rPr>
        <sz val="12"/>
        <rFont val="UD デジタル 教科書体 N-R"/>
        <family val="1"/>
        <charset val="128"/>
      </rPr>
      <t xml:space="preserve">&gt;=65,</t>
    </r>
    <r>
      <rPr>
        <sz val="12"/>
        <color rgb="FFFF00FF"/>
        <rFont val="UD デジタル 教科書体 N-R"/>
        <family val="1"/>
        <charset val="128"/>
      </rPr>
      <t xml:space="preserve">$F$90</t>
    </r>
    <r>
      <rPr>
        <sz val="12"/>
        <rFont val="UD デジタル 教科書体 N-R"/>
        <family val="1"/>
        <charset val="128"/>
      </rPr>
      <t xml:space="preserve">,0))&lt;=</t>
    </r>
    <r>
      <rPr>
        <sz val="12"/>
        <color rgb="FFFF00FF"/>
        <rFont val="UD デジタル 教科書体 N-R"/>
        <family val="1"/>
        <charset val="128"/>
      </rPr>
      <t xml:space="preserve">$H$88</t>
    </r>
    <r>
      <rPr>
        <sz val="12"/>
        <rFont val="UD デジタル 教科書体 N-R"/>
        <family val="1"/>
        <charset val="128"/>
      </rPr>
      <t xml:space="preserve">+</t>
    </r>
    <r>
      <rPr>
        <sz val="12"/>
        <color rgb="FF008000"/>
        <rFont val="UD デジタル 教科書体 N-R"/>
        <family val="1"/>
        <charset val="128"/>
      </rPr>
      <t xml:space="preserve">$J$88</t>
    </r>
    <r>
      <rPr>
        <sz val="12"/>
        <rFont val="UD デジタル 教科書体 N-R"/>
        <family val="1"/>
        <charset val="128"/>
      </rPr>
      <t xml:space="preserve">,</t>
    </r>
    <r>
      <rPr>
        <sz val="12"/>
        <color rgb="FF000080"/>
        <rFont val="UD デジタル 教科書体 N-R"/>
        <family val="1"/>
        <charset val="128"/>
      </rPr>
      <t xml:space="preserve">$I$89</t>
    </r>
    <r>
      <rPr>
        <sz val="12"/>
        <rFont val="UD デジタル 教科書体 N-R"/>
        <family val="1"/>
        <charset val="128"/>
      </rPr>
      <t xml:space="preserve">,IF((</t>
    </r>
    <r>
      <rPr>
        <sz val="12"/>
        <color rgb="FF808000"/>
        <rFont val="UD デジタル 教科書体 N-R"/>
        <family val="1"/>
        <charset val="128"/>
      </rPr>
      <t xml:space="preserve">C20</t>
    </r>
    <r>
      <rPr>
        <sz val="12"/>
        <rFont val="UD デジタル 教科書体 N-R"/>
        <family val="1"/>
        <charset val="128"/>
      </rPr>
      <t xml:space="preserve">-IF(</t>
    </r>
    <r>
      <rPr>
        <sz val="12"/>
        <color rgb="FFFF0000"/>
        <rFont val="UD デジタル 教科書体 N-R"/>
        <family val="1"/>
        <charset val="128"/>
      </rPr>
      <t xml:space="preserve">D4</t>
    </r>
    <r>
      <rPr>
        <sz val="12"/>
        <rFont val="UD デジタル 教科書体 N-R"/>
        <family val="1"/>
        <charset val="128"/>
      </rPr>
      <t xml:space="preserve">&gt;=65,</t>
    </r>
    <r>
      <rPr>
        <sz val="12"/>
        <color rgb="FFFF00FF"/>
        <rFont val="UD デジタル 教科書体 N-R"/>
        <family val="1"/>
        <charset val="128"/>
      </rPr>
      <t xml:space="preserve">$F$90</t>
    </r>
    <r>
      <rPr>
        <sz val="12"/>
        <rFont val="UD デジタル 教科書体 N-R"/>
        <family val="1"/>
        <charset val="128"/>
      </rPr>
      <t xml:space="preserve">,0))&lt;=</t>
    </r>
    <r>
      <rPr>
        <sz val="12"/>
        <color rgb="FFFF00FF"/>
        <rFont val="UD デジタル 教科書体 N-R"/>
        <family val="1"/>
        <charset val="128"/>
      </rPr>
      <t xml:space="preserve">$L$88</t>
    </r>
    <r>
      <rPr>
        <sz val="12"/>
        <rFont val="UD デジタル 教科書体 N-R"/>
        <family val="1"/>
        <charset val="128"/>
      </rPr>
      <t xml:space="preserve">+</t>
    </r>
    <r>
      <rPr>
        <sz val="12"/>
        <color rgb="FF008000"/>
        <rFont val="UD デジタル 教科書体 N-R"/>
        <family val="1"/>
        <charset val="128"/>
      </rPr>
      <t xml:space="preserve">$N$88</t>
    </r>
    <r>
      <rPr>
        <sz val="12"/>
        <rFont val="UD デジタル 教科書体 N-R"/>
        <family val="1"/>
        <charset val="128"/>
      </rPr>
      <t xml:space="preserve">,</t>
    </r>
    <r>
      <rPr>
        <sz val="12"/>
        <color rgb="FF000080"/>
        <rFont val="UD デジタル 教科書体 N-R"/>
        <family val="1"/>
        <charset val="128"/>
      </rPr>
      <t xml:space="preserve">$M$89</t>
    </r>
    <r>
      <rPr>
        <sz val="12"/>
        <rFont val="UD デジタル 教科書体 N-R"/>
        <family val="1"/>
        <charset val="128"/>
      </rPr>
      <t xml:space="preserve">,1))),1)))</t>
    </r>
  </si>
  <si>
    <r>
      <rPr>
        <sz val="12"/>
        <rFont val="UD デジタル 教科書体 N-R"/>
        <family val="1"/>
        <charset val="128"/>
      </rPr>
      <t xml:space="preserve">IF(AND(</t>
    </r>
    <r>
      <rPr>
        <sz val="12"/>
        <color rgb="FF0000FF"/>
        <rFont val="UD デジタル 教科書体 N-R"/>
        <family val="1"/>
        <charset val="128"/>
      </rPr>
      <t xml:space="preserve">D3</t>
    </r>
    <r>
      <rPr>
        <sz val="12"/>
        <rFont val="UD デジタル 教科書体 N-R"/>
        <family val="1"/>
        <charset val="128"/>
      </rPr>
      <t xml:space="preserve">=0,</t>
    </r>
    <r>
      <rPr>
        <sz val="12"/>
        <color rgb="FFFF0000"/>
        <rFont val="UD デジタル 教科書体 N-R"/>
        <family val="1"/>
        <charset val="128"/>
      </rPr>
      <t xml:space="preserve">D4</t>
    </r>
    <r>
      <rPr>
        <sz val="12"/>
        <rFont val="UD デジタル 教科書体 N-R"/>
        <family val="1"/>
        <charset val="128"/>
      </rPr>
      <t xml:space="preserve">=0),1,IF①)</t>
    </r>
  </si>
  <si>
    <t xml:space="preserve">D3（年齢夫）D4（年齢妻）がともに0場合は1とする</t>
  </si>
  <si>
    <t xml:space="preserve">次のIF①へ進む</t>
  </si>
  <si>
    <r>
      <rPr>
        <sz val="12"/>
        <rFont val="UD デジタル 教科書体 N-R"/>
        <family val="1"/>
        <charset val="128"/>
      </rPr>
      <t xml:space="preserve">IF①=IF(AND(</t>
    </r>
    <r>
      <rPr>
        <sz val="12"/>
        <color rgb="FF0000FF"/>
        <rFont val="UD デジタル 教科書体 N-R"/>
        <family val="1"/>
        <charset val="128"/>
      </rPr>
      <t xml:space="preserve">D3</t>
    </r>
    <r>
      <rPr>
        <sz val="12"/>
        <rFont val="UD デジタル 教科書体 N-R"/>
        <family val="1"/>
        <charset val="128"/>
      </rPr>
      <t xml:space="preserve">&lt;=75,</t>
    </r>
    <r>
      <rPr>
        <sz val="12"/>
        <color rgb="FF0000FF"/>
        <rFont val="UD デジタル 教科書体 N-R"/>
        <family val="1"/>
        <charset val="128"/>
      </rPr>
      <t xml:space="preserve">D3</t>
    </r>
    <r>
      <rPr>
        <sz val="12"/>
        <rFont val="UD デジタル 教科書体 N-R"/>
        <family val="1"/>
        <charset val="128"/>
      </rPr>
      <t xml:space="preserve">&lt;&gt;0),IF②,IF③)</t>
    </r>
  </si>
  <si>
    <t xml:space="preserve">D3（年齢夫）が75歳以下で0でない場合はIF②へ進む</t>
  </si>
  <si>
    <t xml:space="preserve">次のIF③へ進む</t>
  </si>
  <si>
    <r>
      <rPr>
        <sz val="12"/>
        <rFont val="UD デジタル 教科書体 N-R"/>
        <family val="1"/>
        <charset val="128"/>
      </rPr>
      <t xml:space="preserve">IF②=IF(AND(</t>
    </r>
    <r>
      <rPr>
        <sz val="12"/>
        <color rgb="FFFF0000"/>
        <rFont val="UD デジタル 教科書体 N-R"/>
        <family val="1"/>
        <charset val="128"/>
      </rPr>
      <t xml:space="preserve">D4</t>
    </r>
    <r>
      <rPr>
        <sz val="12"/>
        <rFont val="UD デジタル 教科書体 N-R"/>
        <family val="1"/>
        <charset val="128"/>
      </rPr>
      <t xml:space="preserve">&lt;=75,</t>
    </r>
    <r>
      <rPr>
        <sz val="12"/>
        <color rgb="FFFF0000"/>
        <rFont val="UD デジタル 教科書体 N-R"/>
        <family val="1"/>
        <charset val="128"/>
      </rPr>
      <t xml:space="preserve">D4</t>
    </r>
    <r>
      <rPr>
        <sz val="12"/>
        <rFont val="UD デジタル 教科書体 N-R"/>
        <family val="1"/>
        <charset val="128"/>
      </rPr>
      <t xml:space="preserve">&lt;&gt;0),IF④,IF⑤)</t>
    </r>
  </si>
  <si>
    <t xml:space="preserve">D4（年齢妻）が75歳以下で0でない場合はIF④へ進む</t>
  </si>
  <si>
    <t xml:space="preserve">次のIF⑤へ進む</t>
  </si>
  <si>
    <r>
      <rPr>
        <sz val="12"/>
        <rFont val="UD デジタル 教科書体 N-R"/>
        <family val="1"/>
        <charset val="128"/>
      </rPr>
      <t xml:space="preserve">IF④=IF((</t>
    </r>
    <r>
      <rPr>
        <sz val="12"/>
        <color rgb="FF800080"/>
        <rFont val="UD デジタル 教科書体 N-R"/>
        <family val="1"/>
        <charset val="128"/>
      </rPr>
      <t xml:space="preserve">C19</t>
    </r>
    <r>
      <rPr>
        <sz val="12"/>
        <rFont val="UD デジタル 教科書体 N-R"/>
        <family val="1"/>
        <charset val="128"/>
      </rPr>
      <t xml:space="preserve">+</t>
    </r>
    <r>
      <rPr>
        <sz val="12"/>
        <color rgb="FF808000"/>
        <rFont val="UD デジタル 教科書体 N-R"/>
        <family val="1"/>
        <charset val="128"/>
      </rPr>
      <t xml:space="preserve">C20</t>
    </r>
    <r>
      <rPr>
        <sz val="12"/>
        <rFont val="UD デジタル 教科書体 N-R"/>
        <family val="1"/>
        <charset val="128"/>
      </rPr>
      <t xml:space="preserve">-IF⑥&lt;=</t>
    </r>
    <r>
      <rPr>
        <sz val="12"/>
        <color rgb="FF008000"/>
        <rFont val="UD デジタル 教科書体 N-R"/>
        <family val="1"/>
        <charset val="128"/>
      </rPr>
      <t xml:space="preserve">$F$88</t>
    </r>
    <r>
      <rPr>
        <sz val="12"/>
        <rFont val="UD デジタル 教科書体 N-R"/>
        <family val="1"/>
        <charset val="128"/>
      </rPr>
      <t xml:space="preserve">,</t>
    </r>
    <r>
      <rPr>
        <sz val="12"/>
        <color rgb="FF000080"/>
        <rFont val="UD デジタル 教科書体 N-R"/>
        <family val="1"/>
        <charset val="128"/>
      </rPr>
      <t xml:space="preserve">$G$89</t>
    </r>
    <r>
      <rPr>
        <sz val="12"/>
        <rFont val="UD デジタル 教科書体 N-R"/>
        <family val="1"/>
        <charset val="128"/>
      </rPr>
      <t xml:space="preserve">,IF⑦)</t>
    </r>
  </si>
  <si>
    <t xml:space="preserve">G89</t>
  </si>
  <si>
    <r>
      <rPr>
        <sz val="12"/>
        <rFont val="UD デジタル 教科書体 N-R"/>
        <family val="1"/>
        <charset val="1"/>
      </rPr>
      <t xml:space="preserve">C19（前年</t>
    </r>
    <r>
      <rPr>
        <sz val="12"/>
        <rFont val="UD デジタル 教科書体 N-R"/>
        <family val="1"/>
        <charset val="128"/>
      </rPr>
      <t xml:space="preserve">所得金額計夫）</t>
    </r>
    <r>
      <rPr>
        <sz val="12"/>
        <rFont val="UD デジタル 教科書体 N-R"/>
        <family val="1"/>
        <charset val="1"/>
      </rPr>
      <t xml:space="preserve">＋C20</t>
    </r>
    <r>
      <rPr>
        <sz val="12"/>
        <rFont val="UD デジタル 教科書体 N-R"/>
        <family val="1"/>
        <charset val="128"/>
      </rPr>
      <t xml:space="preserve">（前年所得金額計妻）</t>
    </r>
    <r>
      <rPr>
        <sz val="12"/>
        <rFont val="UD デジタル 教科書体 N-R"/>
        <family val="1"/>
        <charset val="1"/>
      </rPr>
      <t xml:space="preserve">－IF⑥の値が、F88</t>
    </r>
    <r>
      <rPr>
        <sz val="12"/>
        <rFont val="UD デジタル 教科書体 N-R"/>
        <family val="1"/>
        <charset val="128"/>
      </rPr>
      <t xml:space="preserve">（基準総所得金額）</t>
    </r>
    <r>
      <rPr>
        <sz val="12"/>
        <rFont val="UD デジタル 教科書体 N-R"/>
        <family val="1"/>
        <charset val="1"/>
      </rPr>
      <t xml:space="preserve">以下の場合は、G89(軽減率）とする</t>
    </r>
  </si>
  <si>
    <t xml:space="preserve">F88:43万円以下</t>
  </si>
  <si>
    <t xml:space="preserve">次のIF⑦へ進む</t>
  </si>
  <si>
    <r>
      <rPr>
        <sz val="12"/>
        <rFont val="UD デジタル 教科書体 N-R"/>
        <family val="1"/>
        <charset val="128"/>
      </rPr>
      <t xml:space="preserve">IF⑥=IF(OR(</t>
    </r>
    <r>
      <rPr>
        <sz val="12"/>
        <color rgb="FF0000FF"/>
        <rFont val="UD デジタル 教科書体 N-R"/>
        <family val="1"/>
        <charset val="128"/>
      </rPr>
      <t xml:space="preserve">D3</t>
    </r>
    <r>
      <rPr>
        <sz val="12"/>
        <rFont val="UD デジタル 教科書体 N-R"/>
        <family val="1"/>
        <charset val="128"/>
      </rPr>
      <t xml:space="preserve">&gt;=65,</t>
    </r>
    <r>
      <rPr>
        <sz val="12"/>
        <color rgb="FFFF0000"/>
        <rFont val="UD デジタル 教科書体 N-R"/>
        <family val="1"/>
        <charset val="128"/>
      </rPr>
      <t xml:space="preserve">D4</t>
    </r>
    <r>
      <rPr>
        <sz val="12"/>
        <rFont val="UD デジタル 教科書体 N-R"/>
        <family val="1"/>
        <charset val="128"/>
      </rPr>
      <t xml:space="preserve">&gt;=65),</t>
    </r>
    <r>
      <rPr>
        <sz val="12"/>
        <color rgb="FFFF00FF"/>
        <rFont val="UD デジタル 教科書体 N-R"/>
        <family val="1"/>
        <charset val="128"/>
      </rPr>
      <t xml:space="preserve">$F$90</t>
    </r>
    <r>
      <rPr>
        <sz val="12"/>
        <rFont val="UD デジタル 教科書体 N-R"/>
        <family val="1"/>
        <charset val="128"/>
      </rPr>
      <t xml:space="preserve">,0))</t>
    </r>
  </si>
  <si>
    <t xml:space="preserve">F90</t>
  </si>
  <si>
    <r>
      <rPr>
        <sz val="12"/>
        <rFont val="UD デジタル 教科書体 N-R"/>
        <family val="1"/>
        <charset val="1"/>
      </rPr>
      <t xml:space="preserve">D3（年齢夫）D4（年齢妻）がともに65歳以上の場合はF90</t>
    </r>
    <r>
      <rPr>
        <sz val="12"/>
        <rFont val="UD デジタル 教科書体 N-R"/>
        <family val="1"/>
        <charset val="128"/>
      </rPr>
      <t xml:space="preserve">（65歳以上所得金額軽減額）</t>
    </r>
    <r>
      <rPr>
        <sz val="12"/>
        <rFont val="UD デジタル 教科書体 N-R"/>
        <family val="1"/>
        <charset val="1"/>
      </rPr>
      <t xml:space="preserve">とする</t>
    </r>
  </si>
  <si>
    <t xml:space="preserve">65歳以上所得金額軽減額無し、0とする</t>
  </si>
  <si>
    <r>
      <rPr>
        <sz val="12"/>
        <rFont val="UD デジタル 教科書体 N-R"/>
        <family val="1"/>
        <charset val="128"/>
      </rPr>
      <t xml:space="preserve">IF⑦=IF((</t>
    </r>
    <r>
      <rPr>
        <sz val="12"/>
        <color rgb="FF800080"/>
        <rFont val="UD デジタル 教科書体 N-R"/>
        <family val="1"/>
        <charset val="128"/>
      </rPr>
      <t xml:space="preserve">C19</t>
    </r>
    <r>
      <rPr>
        <sz val="12"/>
        <rFont val="UD デジタル 教科書体 N-R"/>
        <family val="1"/>
        <charset val="128"/>
      </rPr>
      <t xml:space="preserve">+</t>
    </r>
    <r>
      <rPr>
        <sz val="12"/>
        <color rgb="FF808000"/>
        <rFont val="UD デジタル 教科書体 N-R"/>
        <family val="1"/>
        <charset val="128"/>
      </rPr>
      <t xml:space="preserve">C20</t>
    </r>
    <r>
      <rPr>
        <sz val="12"/>
        <rFont val="UD デジタル 教科書体 N-R"/>
        <family val="1"/>
        <charset val="128"/>
      </rPr>
      <t xml:space="preserve">-IF⑥&lt;=</t>
    </r>
    <r>
      <rPr>
        <sz val="12"/>
        <color rgb="FFFF00FF"/>
        <rFont val="UD デジタル 教科書体 N-R"/>
        <family val="1"/>
        <charset val="128"/>
      </rPr>
      <t xml:space="preserve">$H$88</t>
    </r>
    <r>
      <rPr>
        <sz val="12"/>
        <rFont val="UD デジタル 教科書体 N-R"/>
        <family val="1"/>
        <charset val="128"/>
      </rPr>
      <t xml:space="preserve">+</t>
    </r>
    <r>
      <rPr>
        <sz val="12"/>
        <color rgb="FF008000"/>
        <rFont val="UD デジタル 教科書体 N-R"/>
        <family val="1"/>
        <charset val="128"/>
      </rPr>
      <t xml:space="preserve">$J$88</t>
    </r>
    <r>
      <rPr>
        <sz val="12"/>
        <rFont val="UD デジタル 教科書体 N-R"/>
        <family val="1"/>
        <charset val="128"/>
      </rPr>
      <t xml:space="preserve">*2,</t>
    </r>
    <r>
      <rPr>
        <sz val="12"/>
        <color rgb="FF000080"/>
        <rFont val="UD デジタル 教科書体 N-R"/>
        <family val="1"/>
        <charset val="128"/>
      </rPr>
      <t xml:space="preserve">$I$89</t>
    </r>
    <r>
      <rPr>
        <sz val="12"/>
        <rFont val="UD デジタル 教科書体 N-R"/>
        <family val="1"/>
        <charset val="128"/>
      </rPr>
      <t xml:space="preserve">,IF⑧)</t>
    </r>
  </si>
  <si>
    <t xml:space="preserve">I89</t>
  </si>
  <si>
    <r>
      <rPr>
        <sz val="12"/>
        <rFont val="UD デジタル 教科書体 N-R"/>
        <family val="1"/>
        <charset val="1"/>
      </rPr>
      <t xml:space="preserve">C19（前年</t>
    </r>
    <r>
      <rPr>
        <sz val="12"/>
        <rFont val="UD デジタル 教科書体 N-R"/>
        <family val="1"/>
        <charset val="128"/>
      </rPr>
      <t xml:space="preserve">所得金額計夫）</t>
    </r>
    <r>
      <rPr>
        <sz val="12"/>
        <rFont val="UD デジタル 教科書体 N-R"/>
        <family val="1"/>
        <charset val="1"/>
      </rPr>
      <t xml:space="preserve">＋C20</t>
    </r>
    <r>
      <rPr>
        <sz val="12"/>
        <rFont val="UD デジタル 教科書体 N-R"/>
        <family val="1"/>
        <charset val="128"/>
      </rPr>
      <t xml:space="preserve">（前年所得金額計妻）</t>
    </r>
    <r>
      <rPr>
        <sz val="12"/>
        <rFont val="UD デジタル 教科書体 N-R"/>
        <family val="1"/>
        <charset val="1"/>
      </rPr>
      <t xml:space="preserve">－IF⑥の値が、H88</t>
    </r>
    <r>
      <rPr>
        <sz val="12"/>
        <rFont val="UD デジタル 教科書体 N-R"/>
        <family val="1"/>
        <charset val="128"/>
      </rPr>
      <t xml:space="preserve">（基準総所得金額）＋J88（基準補助金額）✕2（人数）の値</t>
    </r>
    <r>
      <rPr>
        <sz val="12"/>
        <rFont val="UD デジタル 教科書体 N-R"/>
        <family val="1"/>
        <charset val="1"/>
      </rPr>
      <t xml:space="preserve">以下の場合は、I89(軽減率）とする</t>
    </r>
  </si>
  <si>
    <t xml:space="preserve">人数は、夫婦２人</t>
  </si>
  <si>
    <t xml:space="preserve">次のIF⑧へ進む</t>
  </si>
  <si>
    <r>
      <rPr>
        <sz val="12"/>
        <rFont val="UD デジタル 教科書体 N-R"/>
        <family val="1"/>
        <charset val="128"/>
      </rPr>
      <t xml:space="preserve">IF⑧=IF((</t>
    </r>
    <r>
      <rPr>
        <sz val="12"/>
        <color rgb="FF800080"/>
        <rFont val="UD デジタル 教科書体 N-R"/>
        <family val="1"/>
        <charset val="128"/>
      </rPr>
      <t xml:space="preserve">C19</t>
    </r>
    <r>
      <rPr>
        <sz val="12"/>
        <rFont val="UD デジタル 教科書体 N-R"/>
        <family val="1"/>
        <charset val="128"/>
      </rPr>
      <t xml:space="preserve">+</t>
    </r>
    <r>
      <rPr>
        <sz val="12"/>
        <color rgb="FF808000"/>
        <rFont val="UD デジタル 教科書体 N-R"/>
        <family val="1"/>
        <charset val="128"/>
      </rPr>
      <t xml:space="preserve">C20</t>
    </r>
    <r>
      <rPr>
        <sz val="12"/>
        <rFont val="UD デジタル 教科書体 N-R"/>
        <family val="1"/>
        <charset val="128"/>
      </rPr>
      <t xml:space="preserve">-IF⑥&lt;=</t>
    </r>
    <r>
      <rPr>
        <sz val="12"/>
        <color rgb="FFFF00FF"/>
        <rFont val="UD デジタル 教科書体 N-R"/>
        <family val="1"/>
        <charset val="128"/>
      </rPr>
      <t xml:space="preserve">$L$88</t>
    </r>
    <r>
      <rPr>
        <sz val="12"/>
        <rFont val="UD デジタル 教科書体 N-R"/>
        <family val="1"/>
        <charset val="128"/>
      </rPr>
      <t xml:space="preserve">+</t>
    </r>
    <r>
      <rPr>
        <sz val="12"/>
        <color rgb="FF008000"/>
        <rFont val="UD デジタル 教科書体 N-R"/>
        <family val="1"/>
        <charset val="128"/>
      </rPr>
      <t xml:space="preserve">$N$88</t>
    </r>
    <r>
      <rPr>
        <sz val="12"/>
        <rFont val="UD デジタル 教科書体 N-R"/>
        <family val="1"/>
        <charset val="128"/>
      </rPr>
      <t xml:space="preserve">*2,</t>
    </r>
    <r>
      <rPr>
        <sz val="12"/>
        <color rgb="FF000080"/>
        <rFont val="UD デジタル 教科書体 N-R"/>
        <family val="1"/>
        <charset val="128"/>
      </rPr>
      <t xml:space="preserve">$M$89</t>
    </r>
    <r>
      <rPr>
        <sz val="12"/>
        <rFont val="UD デジタル 教科書体 N-R"/>
        <family val="1"/>
        <charset val="128"/>
      </rPr>
      <t xml:space="preserve">,1)</t>
    </r>
  </si>
  <si>
    <t xml:space="preserve">M89</t>
  </si>
  <si>
    <r>
      <rPr>
        <sz val="12"/>
        <rFont val="UD デジタル 教科書体 N-R"/>
        <family val="1"/>
        <charset val="1"/>
      </rPr>
      <t xml:space="preserve">C19（前年</t>
    </r>
    <r>
      <rPr>
        <sz val="12"/>
        <rFont val="UD デジタル 教科書体 N-R"/>
        <family val="1"/>
        <charset val="128"/>
      </rPr>
      <t xml:space="preserve">所得金額計夫）</t>
    </r>
    <r>
      <rPr>
        <sz val="12"/>
        <rFont val="UD デジタル 教科書体 N-R"/>
        <family val="1"/>
        <charset val="1"/>
      </rPr>
      <t xml:space="preserve">＋C20</t>
    </r>
    <r>
      <rPr>
        <sz val="12"/>
        <rFont val="UD デジタル 教科書体 N-R"/>
        <family val="1"/>
        <charset val="128"/>
      </rPr>
      <t xml:space="preserve">（前年所得金額計妻）</t>
    </r>
    <r>
      <rPr>
        <sz val="12"/>
        <rFont val="UD デジタル 教科書体 N-R"/>
        <family val="1"/>
        <charset val="1"/>
      </rPr>
      <t xml:space="preserve">－IF⑥の値が、L88</t>
    </r>
    <r>
      <rPr>
        <sz val="12"/>
        <rFont val="UD デジタル 教科書体 N-R"/>
        <family val="1"/>
        <charset val="128"/>
      </rPr>
      <t xml:space="preserve">（基準総所得金額）＋N88（基準補助金額）✕2（人数）の値</t>
    </r>
    <r>
      <rPr>
        <sz val="12"/>
        <rFont val="UD デジタル 教科書体 N-R"/>
        <family val="1"/>
        <charset val="1"/>
      </rPr>
      <t xml:space="preserve">以下の場合は、M89(軽減率）とする</t>
    </r>
  </si>
  <si>
    <t xml:space="preserve">軽減率は無し、1とする</t>
  </si>
  <si>
    <r>
      <rPr>
        <sz val="12"/>
        <rFont val="UD デジタル 教科書体 N-R"/>
        <family val="1"/>
        <charset val="128"/>
      </rPr>
      <t xml:space="preserve">IF⑨=IF((</t>
    </r>
    <r>
      <rPr>
        <sz val="12"/>
        <color rgb="FF800080"/>
        <rFont val="UD デジタル 教科書体 N-R"/>
        <family val="1"/>
        <charset val="128"/>
      </rPr>
      <t xml:space="preserve">C19</t>
    </r>
    <r>
      <rPr>
        <sz val="12"/>
        <rFont val="UD デジタル 教科書体 N-R"/>
        <family val="1"/>
        <charset val="128"/>
      </rPr>
      <t xml:space="preserve">-IF⑩&lt;=</t>
    </r>
    <r>
      <rPr>
        <sz val="12"/>
        <color rgb="FF008000"/>
        <rFont val="UD デジタル 教科書体 N-R"/>
        <family val="1"/>
        <charset val="128"/>
      </rPr>
      <t xml:space="preserve">$F$88</t>
    </r>
    <r>
      <rPr>
        <sz val="12"/>
        <rFont val="UD デジタル 教科書体 N-R"/>
        <family val="1"/>
        <charset val="128"/>
      </rPr>
      <t xml:space="preserve">,</t>
    </r>
    <r>
      <rPr>
        <sz val="12"/>
        <color rgb="FF000080"/>
        <rFont val="UD デジタル 教科書体 N-R"/>
        <family val="1"/>
        <charset val="128"/>
      </rPr>
      <t xml:space="preserve">$G$89</t>
    </r>
    <r>
      <rPr>
        <sz val="12"/>
        <rFont val="UD デジタル 教科書体 N-R"/>
        <family val="1"/>
        <charset val="128"/>
      </rPr>
      <t xml:space="preserve">,IF⑪)</t>
    </r>
  </si>
  <si>
    <r>
      <rPr>
        <sz val="12"/>
        <rFont val="UD デジタル 教科書体 N-R"/>
        <family val="1"/>
        <charset val="1"/>
      </rPr>
      <t xml:space="preserve">C19（前年</t>
    </r>
    <r>
      <rPr>
        <sz val="12"/>
        <rFont val="UD デジタル 教科書体 N-R"/>
        <family val="1"/>
        <charset val="128"/>
      </rPr>
      <t xml:space="preserve">所得金額計夫）</t>
    </r>
    <r>
      <rPr>
        <sz val="12"/>
        <rFont val="UD デジタル 教科書体 N-R"/>
        <family val="1"/>
        <charset val="1"/>
      </rPr>
      <t xml:space="preserve">－IF⑩の値が、F88</t>
    </r>
    <r>
      <rPr>
        <sz val="12"/>
        <rFont val="UD デジタル 教科書体 N-R"/>
        <family val="1"/>
        <charset val="128"/>
      </rPr>
      <t xml:space="preserve">（基準総所得金額）</t>
    </r>
    <r>
      <rPr>
        <sz val="12"/>
        <rFont val="UD デジタル 教科書体 N-R"/>
        <family val="1"/>
        <charset val="1"/>
      </rPr>
      <t xml:space="preserve">以下の場合は、G89(軽減率）とする</t>
    </r>
  </si>
  <si>
    <t xml:space="preserve">次のIF⑪へ進む</t>
  </si>
  <si>
    <r>
      <rPr>
        <sz val="12"/>
        <rFont val="UD デジタル 教科書体 N-R"/>
        <family val="1"/>
        <charset val="128"/>
      </rPr>
      <t xml:space="preserve">IF⑩=IF(</t>
    </r>
    <r>
      <rPr>
        <sz val="12"/>
        <color rgb="FF0000FF"/>
        <rFont val="UD デジタル 教科書体 N-R"/>
        <family val="1"/>
        <charset val="128"/>
      </rPr>
      <t xml:space="preserve">D3</t>
    </r>
    <r>
      <rPr>
        <sz val="12"/>
        <rFont val="UD デジタル 教科書体 N-R"/>
        <family val="1"/>
        <charset val="128"/>
      </rPr>
      <t xml:space="preserve">&gt;=65,</t>
    </r>
    <r>
      <rPr>
        <sz val="12"/>
        <color rgb="FFFF00FF"/>
        <rFont val="UD デジタル 教科書体 N-R"/>
        <family val="1"/>
        <charset val="128"/>
      </rPr>
      <t xml:space="preserve">$F$90</t>
    </r>
    <r>
      <rPr>
        <sz val="12"/>
        <rFont val="UD デジタル 教科書体 N-R"/>
        <family val="1"/>
        <charset val="128"/>
      </rPr>
      <t xml:space="preserve">,0))</t>
    </r>
  </si>
  <si>
    <r>
      <rPr>
        <sz val="12"/>
        <rFont val="UD デジタル 教科書体 N-R"/>
        <family val="1"/>
        <charset val="1"/>
      </rPr>
      <t xml:space="preserve">D3（年齢夫）が65歳以上の場合はF90</t>
    </r>
    <r>
      <rPr>
        <sz val="12"/>
        <rFont val="UD デジタル 教科書体 N-R"/>
        <family val="1"/>
        <charset val="128"/>
      </rPr>
      <t xml:space="preserve">（65歳以上所得金額軽減額）</t>
    </r>
    <r>
      <rPr>
        <sz val="12"/>
        <rFont val="UD デジタル 教科書体 N-R"/>
        <family val="1"/>
        <charset val="1"/>
      </rPr>
      <t xml:space="preserve">とする</t>
    </r>
  </si>
  <si>
    <r>
      <rPr>
        <sz val="12"/>
        <rFont val="UD デジタル 教科書体 N-R"/>
        <family val="1"/>
        <charset val="128"/>
      </rPr>
      <t xml:space="preserve">IF⑪=IF((</t>
    </r>
    <r>
      <rPr>
        <sz val="12"/>
        <color rgb="FF800080"/>
        <rFont val="UD デジタル 教科書体 N-R"/>
        <family val="1"/>
        <charset val="128"/>
      </rPr>
      <t xml:space="preserve">C19</t>
    </r>
    <r>
      <rPr>
        <sz val="12"/>
        <rFont val="UD デジタル 教科書体 N-R"/>
        <family val="1"/>
        <charset val="128"/>
      </rPr>
      <t xml:space="preserve">-IF⑩&lt;=</t>
    </r>
    <r>
      <rPr>
        <sz val="12"/>
        <color rgb="FFFF00FF"/>
        <rFont val="UD デジタル 教科書体 N-R"/>
        <family val="1"/>
        <charset val="128"/>
      </rPr>
      <t xml:space="preserve">$H$88</t>
    </r>
    <r>
      <rPr>
        <sz val="12"/>
        <rFont val="UD デジタル 教科書体 N-R"/>
        <family val="1"/>
        <charset val="128"/>
      </rPr>
      <t xml:space="preserve">+</t>
    </r>
    <r>
      <rPr>
        <sz val="12"/>
        <color rgb="FF008000"/>
        <rFont val="UD デジタル 教科書体 N-R"/>
        <family val="1"/>
        <charset val="128"/>
      </rPr>
      <t xml:space="preserve">$J$88</t>
    </r>
    <r>
      <rPr>
        <sz val="12"/>
        <rFont val="UD デジタル 教科書体 N-R"/>
        <family val="1"/>
        <charset val="128"/>
      </rPr>
      <t xml:space="preserve">,</t>
    </r>
    <r>
      <rPr>
        <sz val="12"/>
        <color rgb="FF000080"/>
        <rFont val="UD デジタル 教科書体 N-R"/>
        <family val="1"/>
        <charset val="128"/>
      </rPr>
      <t xml:space="preserve">$I$89</t>
    </r>
    <r>
      <rPr>
        <sz val="12"/>
        <rFont val="UD デジタル 教科書体 N-R"/>
        <family val="1"/>
        <charset val="128"/>
      </rPr>
      <t xml:space="preserve">,IF⑫)</t>
    </r>
  </si>
  <si>
    <r>
      <rPr>
        <sz val="12"/>
        <rFont val="UD デジタル 教科書体 N-R"/>
        <family val="1"/>
        <charset val="1"/>
      </rPr>
      <t xml:space="preserve">C19（前年</t>
    </r>
    <r>
      <rPr>
        <sz val="12"/>
        <rFont val="UD デジタル 教科書体 N-R"/>
        <family val="1"/>
        <charset val="128"/>
      </rPr>
      <t xml:space="preserve">所得金額計夫）</t>
    </r>
    <r>
      <rPr>
        <sz val="12"/>
        <rFont val="UD デジタル 教科書体 N-R"/>
        <family val="1"/>
        <charset val="1"/>
      </rPr>
      <t xml:space="preserve">－IF⑩の値が、H88</t>
    </r>
    <r>
      <rPr>
        <sz val="12"/>
        <rFont val="UD デジタル 教科書体 N-R"/>
        <family val="1"/>
        <charset val="128"/>
      </rPr>
      <t xml:space="preserve">（基準総所得金額）＋J88（基準補助金額）の値</t>
    </r>
    <r>
      <rPr>
        <sz val="12"/>
        <rFont val="UD デジタル 教科書体 N-R"/>
        <family val="1"/>
        <charset val="1"/>
      </rPr>
      <t xml:space="preserve">以下の場合は、I89(軽減率）とする</t>
    </r>
  </si>
  <si>
    <t xml:space="preserve">次のIF⑫へ進む</t>
  </si>
  <si>
    <r>
      <rPr>
        <sz val="12"/>
        <rFont val="UD デジタル 教科書体 N-R"/>
        <family val="1"/>
        <charset val="128"/>
      </rPr>
      <t xml:space="preserve">IF⑫=IF((</t>
    </r>
    <r>
      <rPr>
        <sz val="12"/>
        <color rgb="FF800080"/>
        <rFont val="UD デジタル 教科書体 N-R"/>
        <family val="1"/>
        <charset val="128"/>
      </rPr>
      <t xml:space="preserve">C19</t>
    </r>
    <r>
      <rPr>
        <sz val="12"/>
        <rFont val="UD デジタル 教科書体 N-R"/>
        <family val="1"/>
        <charset val="128"/>
      </rPr>
      <t xml:space="preserve">-IF⑩&lt;=</t>
    </r>
    <r>
      <rPr>
        <sz val="12"/>
        <color rgb="FFFF00FF"/>
        <rFont val="UD デジタル 教科書体 N-R"/>
        <family val="1"/>
        <charset val="128"/>
      </rPr>
      <t xml:space="preserve">$L$88</t>
    </r>
    <r>
      <rPr>
        <sz val="12"/>
        <rFont val="UD デジタル 教科書体 N-R"/>
        <family val="1"/>
        <charset val="128"/>
      </rPr>
      <t xml:space="preserve">+</t>
    </r>
    <r>
      <rPr>
        <sz val="12"/>
        <color rgb="FF008000"/>
        <rFont val="UD デジタル 教科書体 N-R"/>
        <family val="1"/>
        <charset val="128"/>
      </rPr>
      <t xml:space="preserve">$N$88</t>
    </r>
    <r>
      <rPr>
        <sz val="12"/>
        <rFont val="UD デジタル 教科書体 N-R"/>
        <family val="1"/>
        <charset val="128"/>
      </rPr>
      <t xml:space="preserve">,</t>
    </r>
    <r>
      <rPr>
        <sz val="12"/>
        <color rgb="FF000080"/>
        <rFont val="UD デジタル 教科書体 N-R"/>
        <family val="1"/>
        <charset val="128"/>
      </rPr>
      <t xml:space="preserve">$M$89</t>
    </r>
    <r>
      <rPr>
        <sz val="12"/>
        <rFont val="UD デジタル 教科書体 N-R"/>
        <family val="1"/>
        <charset val="128"/>
      </rPr>
      <t xml:space="preserve">,1)</t>
    </r>
  </si>
  <si>
    <r>
      <rPr>
        <sz val="12"/>
        <rFont val="UD デジタル 教科書体 N-R"/>
        <family val="1"/>
        <charset val="1"/>
      </rPr>
      <t xml:space="preserve">C19（前年</t>
    </r>
    <r>
      <rPr>
        <sz val="12"/>
        <rFont val="UD デジタル 教科書体 N-R"/>
        <family val="1"/>
        <charset val="128"/>
      </rPr>
      <t xml:space="preserve">所得金額計夫）</t>
    </r>
    <r>
      <rPr>
        <sz val="12"/>
        <rFont val="UD デジタル 教科書体 N-R"/>
        <family val="1"/>
        <charset val="1"/>
      </rPr>
      <t xml:space="preserve">－IF⑩の値が、L88</t>
    </r>
    <r>
      <rPr>
        <sz val="12"/>
        <rFont val="UD デジタル 教科書体 N-R"/>
        <family val="1"/>
        <charset val="128"/>
      </rPr>
      <t xml:space="preserve">（基準総所得金額）＋N88（基準補助金額）の値</t>
    </r>
    <r>
      <rPr>
        <sz val="12"/>
        <rFont val="UD デジタル 教科書体 N-R"/>
        <family val="1"/>
        <charset val="1"/>
      </rPr>
      <t xml:space="preserve">以下の場合は、M89(軽減率）とする</t>
    </r>
  </si>
  <si>
    <r>
      <rPr>
        <sz val="12"/>
        <rFont val="UD デジタル 教科書体 N-R"/>
        <family val="1"/>
        <charset val="128"/>
      </rPr>
      <t xml:space="preserve">IF③=IF(AND(</t>
    </r>
    <r>
      <rPr>
        <sz val="12"/>
        <color rgb="FFFF0000"/>
        <rFont val="UD デジタル 教科書体 N-R"/>
        <family val="1"/>
        <charset val="128"/>
      </rPr>
      <t xml:space="preserve">D4</t>
    </r>
    <r>
      <rPr>
        <sz val="12"/>
        <rFont val="UD デジタル 教科書体 N-R"/>
        <family val="1"/>
        <charset val="128"/>
      </rPr>
      <t xml:space="preserve">&lt;=75,</t>
    </r>
    <r>
      <rPr>
        <sz val="12"/>
        <color rgb="FFFF0000"/>
        <rFont val="UD デジタル 教科書体 N-R"/>
        <family val="1"/>
        <charset val="128"/>
      </rPr>
      <t xml:space="preserve">D4</t>
    </r>
    <r>
      <rPr>
        <sz val="12"/>
        <rFont val="UD デジタル 教科書体 N-R"/>
        <family val="1"/>
        <charset val="128"/>
      </rPr>
      <t xml:space="preserve">&lt;&gt;0),IF⑬,1)</t>
    </r>
  </si>
  <si>
    <t xml:space="preserve">D4（年齢妻）が75歳以下で0でない場合はIF⑬へ進む</t>
  </si>
  <si>
    <r>
      <rPr>
        <sz val="12"/>
        <rFont val="UD デジタル 教科書体 N-R"/>
        <family val="1"/>
        <charset val="128"/>
      </rPr>
      <t xml:space="preserve">IF⑬=IF((</t>
    </r>
    <r>
      <rPr>
        <sz val="12"/>
        <color rgb="FF808000"/>
        <rFont val="UD デジタル 教科書体 N-R"/>
        <family val="1"/>
        <charset val="128"/>
      </rPr>
      <t xml:space="preserve">C20</t>
    </r>
    <r>
      <rPr>
        <sz val="12"/>
        <rFont val="UD デジタル 教科書体 N-R"/>
        <family val="1"/>
        <charset val="128"/>
      </rPr>
      <t xml:space="preserve">-IF⑭&lt;=</t>
    </r>
    <r>
      <rPr>
        <sz val="12"/>
        <color rgb="FF008000"/>
        <rFont val="UD デジタル 教科書体 N-R"/>
        <family val="1"/>
        <charset val="128"/>
      </rPr>
      <t xml:space="preserve">$F$88</t>
    </r>
    <r>
      <rPr>
        <sz val="12"/>
        <rFont val="UD デジタル 教科書体 N-R"/>
        <family val="1"/>
        <charset val="128"/>
      </rPr>
      <t xml:space="preserve">,</t>
    </r>
    <r>
      <rPr>
        <sz val="12"/>
        <color rgb="FF000080"/>
        <rFont val="UD デジタル 教科書体 N-R"/>
        <family val="1"/>
        <charset val="128"/>
      </rPr>
      <t xml:space="preserve">$G$89</t>
    </r>
    <r>
      <rPr>
        <sz val="12"/>
        <rFont val="UD デジタル 教科書体 N-R"/>
        <family val="1"/>
        <charset val="128"/>
      </rPr>
      <t xml:space="preserve">,IF⑮)</t>
    </r>
  </si>
  <si>
    <r>
      <rPr>
        <sz val="12"/>
        <rFont val="UD デジタル 教科書体 N-R"/>
        <family val="1"/>
        <charset val="128"/>
      </rPr>
      <t xml:space="preserve">C20（前年所得金額計妻）</t>
    </r>
    <r>
      <rPr>
        <sz val="12"/>
        <rFont val="UD デジタル 教科書体 N-R"/>
        <family val="1"/>
        <charset val="1"/>
      </rPr>
      <t xml:space="preserve">－IF⑭の値が、F88</t>
    </r>
    <r>
      <rPr>
        <sz val="12"/>
        <rFont val="UD デジタル 教科書体 N-R"/>
        <family val="1"/>
        <charset val="128"/>
      </rPr>
      <t xml:space="preserve">（基準総所得金額）</t>
    </r>
    <r>
      <rPr>
        <sz val="12"/>
        <rFont val="UD デジタル 教科書体 N-R"/>
        <family val="1"/>
        <charset val="1"/>
      </rPr>
      <t xml:space="preserve">以下の場合は、G89(軽減率）とする</t>
    </r>
  </si>
  <si>
    <t xml:space="preserve">次のIF⑮へ進む</t>
  </si>
  <si>
    <r>
      <rPr>
        <sz val="12"/>
        <rFont val="UD デジタル 教科書体 N-R"/>
        <family val="1"/>
        <charset val="128"/>
      </rPr>
      <t xml:space="preserve">IF⑭=IF(</t>
    </r>
    <r>
      <rPr>
        <sz val="12"/>
        <color rgb="FFFF0000"/>
        <rFont val="UD デジタル 教科書体 N-R"/>
        <family val="1"/>
        <charset val="128"/>
      </rPr>
      <t xml:space="preserve">D4</t>
    </r>
    <r>
      <rPr>
        <sz val="12"/>
        <rFont val="UD デジタル 教科書体 N-R"/>
        <family val="1"/>
        <charset val="128"/>
      </rPr>
      <t xml:space="preserve">&gt;=65,</t>
    </r>
    <r>
      <rPr>
        <sz val="12"/>
        <color rgb="FFFF00FF"/>
        <rFont val="UD デジタル 教科書体 N-R"/>
        <family val="1"/>
        <charset val="128"/>
      </rPr>
      <t xml:space="preserve">$F$90</t>
    </r>
    <r>
      <rPr>
        <sz val="12"/>
        <rFont val="UD デジタル 教科書体 N-R"/>
        <family val="1"/>
        <charset val="128"/>
      </rPr>
      <t xml:space="preserve">,0))</t>
    </r>
  </si>
  <si>
    <r>
      <rPr>
        <sz val="12"/>
        <rFont val="UD デジタル 教科書体 N-R"/>
        <family val="1"/>
        <charset val="1"/>
      </rPr>
      <t xml:space="preserve">D4（年齢妻）が65歳以上の場合はF90</t>
    </r>
    <r>
      <rPr>
        <sz val="12"/>
        <rFont val="UD デジタル 教科書体 N-R"/>
        <family val="1"/>
        <charset val="128"/>
      </rPr>
      <t xml:space="preserve">（65歳以上所得金額軽減額）</t>
    </r>
    <r>
      <rPr>
        <sz val="12"/>
        <rFont val="UD デジタル 教科書体 N-R"/>
        <family val="1"/>
        <charset val="1"/>
      </rPr>
      <t xml:space="preserve">とする</t>
    </r>
  </si>
  <si>
    <r>
      <rPr>
        <sz val="12"/>
        <rFont val="UD デジタル 教科書体 N-R"/>
        <family val="1"/>
        <charset val="128"/>
      </rPr>
      <t xml:space="preserve">IF⑮＝IF((</t>
    </r>
    <r>
      <rPr>
        <sz val="12"/>
        <color rgb="FF808000"/>
        <rFont val="UD デジタル 教科書体 N-R"/>
        <family val="1"/>
        <charset val="128"/>
      </rPr>
      <t xml:space="preserve">C20</t>
    </r>
    <r>
      <rPr>
        <sz val="12"/>
        <rFont val="UD デジタル 教科書体 N-R"/>
        <family val="1"/>
        <charset val="128"/>
      </rPr>
      <t xml:space="preserve">-IF⑭&lt;=</t>
    </r>
    <r>
      <rPr>
        <sz val="12"/>
        <color rgb="FFFF00FF"/>
        <rFont val="UD デジタル 教科書体 N-R"/>
        <family val="1"/>
        <charset val="128"/>
      </rPr>
      <t xml:space="preserve">$H$88</t>
    </r>
    <r>
      <rPr>
        <sz val="12"/>
        <rFont val="UD デジタル 教科書体 N-R"/>
        <family val="1"/>
        <charset val="128"/>
      </rPr>
      <t xml:space="preserve">+</t>
    </r>
    <r>
      <rPr>
        <sz val="12"/>
        <color rgb="FF008000"/>
        <rFont val="UD デジタル 教科書体 N-R"/>
        <family val="1"/>
        <charset val="128"/>
      </rPr>
      <t xml:space="preserve">$J$88</t>
    </r>
    <r>
      <rPr>
        <sz val="12"/>
        <rFont val="UD デジタル 教科書体 N-R"/>
        <family val="1"/>
        <charset val="128"/>
      </rPr>
      <t xml:space="preserve">,</t>
    </r>
    <r>
      <rPr>
        <sz val="12"/>
        <color rgb="FF000080"/>
        <rFont val="UD デジタル 教科書体 N-R"/>
        <family val="1"/>
        <charset val="128"/>
      </rPr>
      <t xml:space="preserve">$I$89</t>
    </r>
    <r>
      <rPr>
        <sz val="12"/>
        <rFont val="UD デジタル 教科書体 N-R"/>
        <family val="1"/>
        <charset val="128"/>
      </rPr>
      <t xml:space="preserve">,IF⑯)</t>
    </r>
  </si>
  <si>
    <r>
      <rPr>
        <sz val="12"/>
        <rFont val="UD デジタル 教科書体 N-R"/>
        <family val="1"/>
        <charset val="128"/>
      </rPr>
      <t xml:space="preserve">C20（前年所得金額計妻）－IF⑭</t>
    </r>
    <r>
      <rPr>
        <sz val="12"/>
        <rFont val="UD デジタル 教科書体 N-R"/>
        <family val="1"/>
        <charset val="1"/>
      </rPr>
      <t xml:space="preserve">の値が、H88</t>
    </r>
    <r>
      <rPr>
        <sz val="12"/>
        <rFont val="UD デジタル 教科書体 N-R"/>
        <family val="1"/>
        <charset val="128"/>
      </rPr>
      <t xml:space="preserve">（基準総所得金額）＋J88（基準補助金額）の値</t>
    </r>
    <r>
      <rPr>
        <sz val="12"/>
        <rFont val="UD デジタル 教科書体 N-R"/>
        <family val="1"/>
        <charset val="1"/>
      </rPr>
      <t xml:space="preserve">以下の場合は、I89(軽減率）とする</t>
    </r>
  </si>
  <si>
    <t xml:space="preserve">次のIF⑯へ進む</t>
  </si>
  <si>
    <r>
      <rPr>
        <sz val="12"/>
        <rFont val="UD デジタル 教科書体 N-R"/>
        <family val="1"/>
        <charset val="128"/>
      </rPr>
      <t xml:space="preserve">IF⑯=IF((</t>
    </r>
    <r>
      <rPr>
        <sz val="12"/>
        <color rgb="FF808000"/>
        <rFont val="UD デジタル 教科書体 N-R"/>
        <family val="1"/>
        <charset val="128"/>
      </rPr>
      <t xml:space="preserve">C20</t>
    </r>
    <r>
      <rPr>
        <sz val="12"/>
        <rFont val="UD デジタル 教科書体 N-R"/>
        <family val="1"/>
        <charset val="128"/>
      </rPr>
      <t xml:space="preserve">-IF⑭&lt;=</t>
    </r>
    <r>
      <rPr>
        <sz val="12"/>
        <color rgb="FFFF00FF"/>
        <rFont val="UD デジタル 教科書体 N-R"/>
        <family val="1"/>
        <charset val="128"/>
      </rPr>
      <t xml:space="preserve">$L$88</t>
    </r>
    <r>
      <rPr>
        <sz val="12"/>
        <rFont val="UD デジタル 教科書体 N-R"/>
        <family val="1"/>
        <charset val="128"/>
      </rPr>
      <t xml:space="preserve">+</t>
    </r>
    <r>
      <rPr>
        <sz val="12"/>
        <color rgb="FF008000"/>
        <rFont val="UD デジタル 教科書体 N-R"/>
        <family val="1"/>
        <charset val="128"/>
      </rPr>
      <t xml:space="preserve">$N$88</t>
    </r>
    <r>
      <rPr>
        <sz val="12"/>
        <rFont val="UD デジタル 教科書体 N-R"/>
        <family val="1"/>
        <charset val="128"/>
      </rPr>
      <t xml:space="preserve">,</t>
    </r>
    <r>
      <rPr>
        <sz val="12"/>
        <color rgb="FF000080"/>
        <rFont val="UD デジタル 教科書体 N-R"/>
        <family val="1"/>
        <charset val="128"/>
      </rPr>
      <t xml:space="preserve">$M$89</t>
    </r>
    <r>
      <rPr>
        <sz val="12"/>
        <rFont val="UD デジタル 教科書体 N-R"/>
        <family val="1"/>
        <charset val="128"/>
      </rPr>
      <t xml:space="preserve">,1)</t>
    </r>
  </si>
  <si>
    <r>
      <rPr>
        <sz val="12"/>
        <rFont val="UD デジタル 教科書体 N-R"/>
        <family val="1"/>
        <charset val="128"/>
      </rPr>
      <t xml:space="preserve">C20（前年所得金額計妻）－IF⑭</t>
    </r>
    <r>
      <rPr>
        <sz val="12"/>
        <rFont val="UD デジタル 教科書体 N-R"/>
        <family val="1"/>
        <charset val="1"/>
      </rPr>
      <t xml:space="preserve">の値が、L88</t>
    </r>
    <r>
      <rPr>
        <sz val="12"/>
        <rFont val="UD デジタル 教科書体 N-R"/>
        <family val="1"/>
        <charset val="128"/>
      </rPr>
      <t xml:space="preserve">（基準総所得金額）＋N88（基準補助金額）の値</t>
    </r>
    <r>
      <rPr>
        <sz val="12"/>
        <rFont val="UD デジタル 教科書体 N-R"/>
        <family val="1"/>
        <charset val="1"/>
      </rPr>
      <t xml:space="preserve">以下の場合は、I89(軽減率）とする</t>
    </r>
  </si>
  <si>
    <t xml:space="preserve">E26～AS26</t>
  </si>
  <si>
    <t xml:space="preserve">国保医療分保険料</t>
  </si>
  <si>
    <r>
      <rPr>
        <sz val="12"/>
        <rFont val="UD デジタル 教科書体 N-R"/>
        <family val="1"/>
        <charset val="1"/>
      </rPr>
      <t xml:space="preserve">E26</t>
    </r>
    <r>
      <rPr>
        <sz val="12"/>
        <rFont val="UD デジタル 教科書体 N-R"/>
        <family val="1"/>
        <charset val="128"/>
      </rPr>
      <t xml:space="preserve">=ROUNDDOWN(IF(AND(</t>
    </r>
    <r>
      <rPr>
        <sz val="12"/>
        <color rgb="FF0000FF"/>
        <rFont val="UD デジタル 教科書体 N-R"/>
        <family val="1"/>
        <charset val="128"/>
      </rPr>
      <t xml:space="preserve">E3</t>
    </r>
    <r>
      <rPr>
        <sz val="12"/>
        <rFont val="UD デジタル 教科書体 N-R"/>
        <family val="1"/>
        <charset val="128"/>
      </rPr>
      <t xml:space="preserve">&lt;=74,</t>
    </r>
    <r>
      <rPr>
        <sz val="12"/>
        <color rgb="FFFF0000"/>
        <rFont val="UD デジタル 教科書体 N-R"/>
        <family val="1"/>
        <charset val="128"/>
      </rPr>
      <t xml:space="preserve">E4</t>
    </r>
    <r>
      <rPr>
        <sz val="12"/>
        <rFont val="UD デジタル 教科書体 N-R"/>
        <family val="1"/>
        <charset val="128"/>
      </rPr>
      <t xml:space="preserve">&lt;=74),(</t>
    </r>
    <r>
      <rPr>
        <sz val="12"/>
        <color rgb="FFFF00FF"/>
        <rFont val="UD デジタル 教科書体 N-R"/>
        <family val="1"/>
        <charset val="128"/>
      </rPr>
      <t xml:space="preserve">D21</t>
    </r>
    <r>
      <rPr>
        <sz val="12"/>
        <rFont val="UD デジタル 教科書体 N-R"/>
        <family val="1"/>
        <charset val="128"/>
      </rPr>
      <t xml:space="preserve">+</t>
    </r>
    <r>
      <rPr>
        <sz val="12"/>
        <color rgb="FF008000"/>
        <rFont val="UD デジタル 教科書体 N-R"/>
        <family val="1"/>
        <charset val="128"/>
      </rPr>
      <t xml:space="preserve">D22</t>
    </r>
    <r>
      <rPr>
        <sz val="12"/>
        <rFont val="UD デジタル 教科書体 N-R"/>
        <family val="1"/>
        <charset val="128"/>
      </rPr>
      <t xml:space="preserve">)*</t>
    </r>
    <r>
      <rPr>
        <sz val="12"/>
        <color rgb="FF000080"/>
        <rFont val="UD デジタル 教科書体 N-R"/>
        <family val="1"/>
        <charset val="128"/>
      </rPr>
      <t xml:space="preserve">$G$63</t>
    </r>
    <r>
      <rPr>
        <sz val="12"/>
        <rFont val="UD デジタル 教科書体 N-R"/>
        <family val="1"/>
        <charset val="128"/>
      </rPr>
      <t xml:space="preserve">,IF(OR(</t>
    </r>
    <r>
      <rPr>
        <sz val="12"/>
        <color rgb="FF0000FF"/>
        <rFont val="UD デジタル 教科書体 N-R"/>
        <family val="1"/>
        <charset val="128"/>
      </rPr>
      <t xml:space="preserve">E3</t>
    </r>
    <r>
      <rPr>
        <sz val="12"/>
        <rFont val="UD デジタル 教科書体 N-R"/>
        <family val="1"/>
        <charset val="128"/>
      </rPr>
      <t xml:space="preserve">&gt;=76,</t>
    </r>
    <r>
      <rPr>
        <sz val="12"/>
        <color rgb="FF0000FF"/>
        <rFont val="UD デジタル 教科書体 N-R"/>
        <family val="1"/>
        <charset val="128"/>
      </rPr>
      <t xml:space="preserve">E3</t>
    </r>
    <r>
      <rPr>
        <sz val="12"/>
        <rFont val="UD デジタル 教科書体 N-R"/>
        <family val="1"/>
        <charset val="128"/>
      </rPr>
      <t xml:space="preserve">=0),IF(</t>
    </r>
    <r>
      <rPr>
        <sz val="12"/>
        <color rgb="FFFF0000"/>
        <rFont val="UD デジタル 教科書体 N-R"/>
        <family val="1"/>
        <charset val="128"/>
      </rPr>
      <t xml:space="preserve">E4</t>
    </r>
    <r>
      <rPr>
        <sz val="12"/>
        <rFont val="UD デジタル 教科書体 N-R"/>
        <family val="1"/>
        <charset val="128"/>
      </rPr>
      <t xml:space="preserve">=0,0,</t>
    </r>
    <r>
      <rPr>
        <sz val="12"/>
        <color rgb="FF008000"/>
        <rFont val="UD デジタル 教科書体 N-R"/>
        <family val="1"/>
        <charset val="128"/>
      </rPr>
      <t xml:space="preserve">D22</t>
    </r>
    <r>
      <rPr>
        <sz val="12"/>
        <rFont val="UD デジタル 教科書体 N-R"/>
        <family val="1"/>
        <charset val="128"/>
      </rPr>
      <t xml:space="preserve">*</t>
    </r>
    <r>
      <rPr>
        <sz val="12"/>
        <color rgb="FF000080"/>
        <rFont val="UD デジタル 教科書体 N-R"/>
        <family val="1"/>
        <charset val="128"/>
      </rPr>
      <t xml:space="preserve">$G$63</t>
    </r>
    <r>
      <rPr>
        <sz val="12"/>
        <rFont val="UD デジタル 教科書体 N-R"/>
        <family val="1"/>
        <charset val="128"/>
      </rPr>
      <t xml:space="preserve">*IF(</t>
    </r>
    <r>
      <rPr>
        <sz val="12"/>
        <color rgb="FFFF0000"/>
        <rFont val="UD デジタル 教科書体 N-R"/>
        <family val="1"/>
        <charset val="128"/>
      </rPr>
      <t xml:space="preserve">E4</t>
    </r>
    <r>
      <rPr>
        <sz val="12"/>
        <rFont val="UD デジタル 教科書体 N-R"/>
        <family val="1"/>
        <charset val="128"/>
      </rPr>
      <t xml:space="preserve">=75,(12-</t>
    </r>
    <r>
      <rPr>
        <sz val="12"/>
        <color rgb="FF008000"/>
        <rFont val="UD デジタル 教科書体 N-R"/>
        <family val="1"/>
        <charset val="128"/>
      </rPr>
      <t xml:space="preserve">$D$59</t>
    </r>
    <r>
      <rPr>
        <sz val="12"/>
        <rFont val="UD デジタル 教科書体 N-R"/>
        <family val="1"/>
        <charset val="128"/>
      </rPr>
      <t xml:space="preserve">)/12,1)),</t>
    </r>
    <r>
      <rPr>
        <sz val="12"/>
        <color rgb="FFFF00FF"/>
        <rFont val="UD デジタル 教科書体 N-R"/>
        <family val="1"/>
        <charset val="128"/>
      </rPr>
      <t xml:space="preserve">D21</t>
    </r>
    <r>
      <rPr>
        <sz val="12"/>
        <rFont val="UD デジタル 教科書体 N-R"/>
        <family val="1"/>
        <charset val="128"/>
      </rPr>
      <t xml:space="preserve">*</t>
    </r>
    <r>
      <rPr>
        <sz val="12"/>
        <color rgb="FF000080"/>
        <rFont val="UD デジタル 教科書体 N-R"/>
        <family val="1"/>
        <charset val="128"/>
      </rPr>
      <t xml:space="preserve">$G$63</t>
    </r>
    <r>
      <rPr>
        <sz val="12"/>
        <rFont val="UD デジタル 教科書体 N-R"/>
        <family val="1"/>
        <charset val="128"/>
      </rPr>
      <t xml:space="preserve">*IF(</t>
    </r>
    <r>
      <rPr>
        <sz val="12"/>
        <color rgb="FF0000FF"/>
        <rFont val="UD デジタル 教科書体 N-R"/>
        <family val="1"/>
        <charset val="128"/>
      </rPr>
      <t xml:space="preserve">E3</t>
    </r>
    <r>
      <rPr>
        <sz val="12"/>
        <rFont val="UD デジタル 教科書体 N-R"/>
        <family val="1"/>
        <charset val="128"/>
      </rPr>
      <t xml:space="preserve">=75,(12-</t>
    </r>
    <r>
      <rPr>
        <sz val="12"/>
        <color rgb="FF808000"/>
        <rFont val="UD デジタル 教科書体 N-R"/>
        <family val="1"/>
        <charset val="128"/>
      </rPr>
      <t xml:space="preserve">$D$58</t>
    </r>
    <r>
      <rPr>
        <sz val="12"/>
        <rFont val="UD デジタル 教科書体 N-R"/>
        <family val="1"/>
        <charset val="128"/>
      </rPr>
      <t xml:space="preserve">)/12,1))),-1)</t>
    </r>
  </si>
  <si>
    <t xml:space="preserve">ROUNDDOWN(IF①,,,,-1)</t>
  </si>
  <si>
    <r>
      <rPr>
        <sz val="12"/>
        <rFont val="UD デジタル 教科書体 N-R"/>
        <family val="1"/>
        <charset val="128"/>
      </rPr>
      <t xml:space="preserve">IF①=IF(AND②,(</t>
    </r>
    <r>
      <rPr>
        <sz val="12"/>
        <color rgb="FFFF00FF"/>
        <rFont val="UD デジタル 教科書体 N-R"/>
        <family val="1"/>
        <charset val="128"/>
      </rPr>
      <t xml:space="preserve">D21</t>
    </r>
    <r>
      <rPr>
        <sz val="12"/>
        <rFont val="UD デジタル 教科書体 N-R"/>
        <family val="1"/>
        <charset val="128"/>
      </rPr>
      <t xml:space="preserve">+</t>
    </r>
    <r>
      <rPr>
        <sz val="12"/>
        <color rgb="FF008000"/>
        <rFont val="UD デジタル 教科書体 N-R"/>
        <family val="1"/>
        <charset val="128"/>
      </rPr>
      <t xml:space="preserve">D22</t>
    </r>
    <r>
      <rPr>
        <sz val="12"/>
        <rFont val="UD デジタル 教科書体 N-R"/>
        <family val="1"/>
        <charset val="128"/>
      </rPr>
      <t xml:space="preserve">)*</t>
    </r>
    <r>
      <rPr>
        <sz val="12"/>
        <color rgb="FF000080"/>
        <rFont val="UD デジタル 教科書体 N-R"/>
        <family val="1"/>
        <charset val="128"/>
      </rPr>
      <t xml:space="preserve">$G$63</t>
    </r>
    <r>
      <rPr>
        <sz val="12"/>
        <rFont val="UD デジタル 教科書体 N-R"/>
        <family val="1"/>
        <charset val="128"/>
      </rPr>
      <t xml:space="preserve">,IF③)</t>
    </r>
  </si>
  <si>
    <t xml:space="preserve">D21（前年基準総所得金額夫）とD22（前年基準総所得金額妻）を足した値にG63（所得割率）を掛けた値</t>
  </si>
  <si>
    <t xml:space="preserve">さらにIF③で判定を行う</t>
  </si>
  <si>
    <r>
      <rPr>
        <sz val="12"/>
        <rFont val="UD デジタル 教科書体 N-R"/>
        <family val="1"/>
        <charset val="128"/>
      </rPr>
      <t xml:space="preserve">AND②=AND(</t>
    </r>
    <r>
      <rPr>
        <sz val="12"/>
        <color rgb="FF0000FF"/>
        <rFont val="UD デジタル 教科書体 N-R"/>
        <family val="1"/>
        <charset val="128"/>
      </rPr>
      <t xml:space="preserve">E3</t>
    </r>
    <r>
      <rPr>
        <sz val="12"/>
        <rFont val="UD デジタル 教科書体 N-R"/>
        <family val="1"/>
        <charset val="128"/>
      </rPr>
      <t xml:space="preserve">&lt;=74,</t>
    </r>
    <r>
      <rPr>
        <sz val="12"/>
        <color rgb="FFFF0000"/>
        <rFont val="UD デジタル 教科書体 N-R"/>
        <family val="1"/>
        <charset val="128"/>
      </rPr>
      <t xml:space="preserve">E4</t>
    </r>
    <r>
      <rPr>
        <sz val="12"/>
        <rFont val="UD デジタル 教科書体 N-R"/>
        <family val="1"/>
        <charset val="128"/>
      </rPr>
      <t xml:space="preserve">&lt;=74)</t>
    </r>
  </si>
  <si>
    <t xml:space="preserve">E3（年齢夫）、E4（年齢妻）とも74歳以下</t>
  </si>
  <si>
    <r>
      <rPr>
        <sz val="12"/>
        <rFont val="UD デジタル 教科書体 N-R"/>
        <family val="1"/>
        <charset val="128"/>
      </rPr>
      <t xml:space="preserve">IF③=IF(OR④,IF⑤,</t>
    </r>
    <r>
      <rPr>
        <sz val="12"/>
        <color rgb="FFFF00FF"/>
        <rFont val="UD デジタル 教科書体 N-R"/>
        <family val="1"/>
        <charset val="128"/>
      </rPr>
      <t xml:space="preserve">D21</t>
    </r>
    <r>
      <rPr>
        <sz val="12"/>
        <rFont val="UD デジタル 教科書体 N-R"/>
        <family val="1"/>
        <charset val="128"/>
      </rPr>
      <t xml:space="preserve">*</t>
    </r>
    <r>
      <rPr>
        <sz val="12"/>
        <color rgb="FF000080"/>
        <rFont val="UD デジタル 教科書体 N-R"/>
        <family val="1"/>
        <charset val="128"/>
      </rPr>
      <t xml:space="preserve">$G$63IF⑥</t>
    </r>
    <r>
      <rPr>
        <sz val="12"/>
        <rFont val="UD デジタル 教科書体 N-R"/>
        <family val="1"/>
        <charset val="128"/>
      </rPr>
      <t xml:space="preserve">)</t>
    </r>
  </si>
  <si>
    <t xml:space="preserve">OR④条件に一致の場合、さらにIF⑤で判定を行う</t>
  </si>
  <si>
    <t xml:space="preserve">D21（前年基準総所得金額夫）にG63（所得割率）とIF⑥を掛けた値</t>
  </si>
  <si>
    <r>
      <rPr>
        <sz val="12"/>
        <rFont val="UD デジタル 教科書体 N-R"/>
        <family val="1"/>
        <charset val="128"/>
      </rPr>
      <t xml:space="preserve">OR④=OR(</t>
    </r>
    <r>
      <rPr>
        <sz val="12"/>
        <color rgb="FF0000FF"/>
        <rFont val="UD デジタル 教科書体 N-R"/>
        <family val="1"/>
        <charset val="128"/>
      </rPr>
      <t xml:space="preserve">E3</t>
    </r>
    <r>
      <rPr>
        <sz val="12"/>
        <rFont val="UD デジタル 教科書体 N-R"/>
        <family val="1"/>
        <charset val="128"/>
      </rPr>
      <t xml:space="preserve">&gt;=76,</t>
    </r>
    <r>
      <rPr>
        <sz val="12"/>
        <color rgb="FF0000FF"/>
        <rFont val="UD デジタル 教科書体 N-R"/>
        <family val="1"/>
        <charset val="128"/>
      </rPr>
      <t xml:space="preserve">E3</t>
    </r>
    <r>
      <rPr>
        <sz val="12"/>
        <rFont val="UD デジタル 教科書体 N-R"/>
        <family val="1"/>
        <charset val="128"/>
      </rPr>
      <t xml:space="preserve">=0)</t>
    </r>
  </si>
  <si>
    <t xml:space="preserve">E3（年齢夫）が76歳以上か0</t>
  </si>
  <si>
    <r>
      <rPr>
        <sz val="12"/>
        <rFont val="UD デジタル 教科書体 N-R"/>
        <family val="1"/>
        <charset val="128"/>
      </rPr>
      <t xml:space="preserve">IF⑤=IF(</t>
    </r>
    <r>
      <rPr>
        <sz val="12"/>
        <color rgb="FFFF0000"/>
        <rFont val="UD デジタル 教科書体 N-R"/>
        <family val="1"/>
        <charset val="128"/>
      </rPr>
      <t xml:space="preserve">E4</t>
    </r>
    <r>
      <rPr>
        <sz val="12"/>
        <rFont val="UD デジタル 教科書体 N-R"/>
        <family val="1"/>
        <charset val="128"/>
      </rPr>
      <t xml:space="preserve">=0,0,</t>
    </r>
    <r>
      <rPr>
        <sz val="12"/>
        <color rgb="FF008000"/>
        <rFont val="UD デジタル 教科書体 N-R"/>
        <family val="1"/>
        <charset val="128"/>
      </rPr>
      <t xml:space="preserve">D22</t>
    </r>
    <r>
      <rPr>
        <sz val="12"/>
        <rFont val="UD デジタル 教科書体 N-R"/>
        <family val="1"/>
        <charset val="128"/>
      </rPr>
      <t xml:space="preserve">*</t>
    </r>
    <r>
      <rPr>
        <sz val="12"/>
        <color rgb="FF000080"/>
        <rFont val="UD デジタル 教科書体 N-R"/>
        <family val="1"/>
        <charset val="128"/>
      </rPr>
      <t xml:space="preserve">$G$63*IF⑦</t>
    </r>
    <r>
      <rPr>
        <sz val="12"/>
        <rFont val="UD デジタル 教科書体 N-R"/>
        <family val="1"/>
        <charset val="128"/>
      </rPr>
      <t xml:space="preserve">)</t>
    </r>
  </si>
  <si>
    <r>
      <rPr>
        <sz val="12"/>
        <rFont val="UD デジタル 教科書体 N-R"/>
        <family val="1"/>
        <charset val="128"/>
      </rPr>
      <t xml:space="preserve">E4（年齢妻）が0なら</t>
    </r>
    <r>
      <rPr>
        <sz val="12"/>
        <rFont val="UD デジタル 教科書体 N-R"/>
        <family val="1"/>
        <charset val="1"/>
      </rPr>
      <t xml:space="preserve">0</t>
    </r>
  </si>
  <si>
    <t xml:space="preserve">D22（前年基準総所得金額妻）にG63（所得割率）とIF⑦を掛けた値</t>
  </si>
  <si>
    <r>
      <rPr>
        <sz val="12"/>
        <rFont val="UD デジタル 教科書体 N-R"/>
        <family val="1"/>
        <charset val="128"/>
      </rPr>
      <t xml:space="preserve">IF⑦=IF(</t>
    </r>
    <r>
      <rPr>
        <sz val="12"/>
        <color rgb="FFFF0000"/>
        <rFont val="UD デジタル 教科書体 N-R"/>
        <family val="1"/>
        <charset val="128"/>
      </rPr>
      <t xml:space="preserve">E4</t>
    </r>
    <r>
      <rPr>
        <sz val="12"/>
        <rFont val="UD デジタル 教科書体 N-R"/>
        <family val="1"/>
        <charset val="128"/>
      </rPr>
      <t xml:space="preserve">=75,(12-</t>
    </r>
    <r>
      <rPr>
        <sz val="12"/>
        <color rgb="FF008000"/>
        <rFont val="UD デジタル 教科書体 N-R"/>
        <family val="1"/>
        <charset val="128"/>
      </rPr>
      <t xml:space="preserve">$D$59</t>
    </r>
    <r>
      <rPr>
        <sz val="12"/>
        <rFont val="UD デジタル 教科書体 N-R"/>
        <family val="1"/>
        <charset val="128"/>
      </rPr>
      <t xml:space="preserve">)/12,1)</t>
    </r>
  </si>
  <si>
    <t xml:space="preserve">E4（年齢妻）が75歳なら(12-D59)（妻誕生月前の月数）を12で割った値</t>
  </si>
  <si>
    <r>
      <rPr>
        <sz val="12"/>
        <rFont val="UD デジタル 教科書体 N-R"/>
        <family val="1"/>
        <charset val="1"/>
      </rPr>
      <t xml:space="preserve">D59は妻の</t>
    </r>
    <r>
      <rPr>
        <sz val="12"/>
        <rFont val="UD デジタル 教科書体 N-R"/>
        <family val="1"/>
        <charset val="128"/>
      </rPr>
      <t xml:space="preserve">誕生月からの年内残月数で別途計算している（最下部）</t>
    </r>
  </si>
  <si>
    <t xml:space="preserve">1とする</t>
  </si>
  <si>
    <r>
      <rPr>
        <sz val="12"/>
        <rFont val="UD デジタル 教科書体 N-R"/>
        <family val="1"/>
        <charset val="128"/>
      </rPr>
      <t xml:space="preserve">IF⑥=IF(</t>
    </r>
    <r>
      <rPr>
        <sz val="12"/>
        <color rgb="FF0000FF"/>
        <rFont val="UD デジタル 教科書体 N-R"/>
        <family val="1"/>
        <charset val="128"/>
      </rPr>
      <t xml:space="preserve">E3</t>
    </r>
    <r>
      <rPr>
        <sz val="12"/>
        <rFont val="UD デジタル 教科書体 N-R"/>
        <family val="1"/>
        <charset val="128"/>
      </rPr>
      <t xml:space="preserve">=75,(12-</t>
    </r>
    <r>
      <rPr>
        <sz val="12"/>
        <color rgb="FF808000"/>
        <rFont val="UD デジタル 教科書体 N-R"/>
        <family val="1"/>
        <charset val="128"/>
      </rPr>
      <t xml:space="preserve">$D$58</t>
    </r>
    <r>
      <rPr>
        <sz val="12"/>
        <rFont val="UD デジタル 教科書体 N-R"/>
        <family val="1"/>
        <charset val="128"/>
      </rPr>
      <t xml:space="preserve">)/12,1)</t>
    </r>
  </si>
  <si>
    <t xml:space="preserve">E3（年齢夫）が75歳なら(12-D58)（夫誕生月前の月数）を12で割った値</t>
  </si>
  <si>
    <r>
      <rPr>
        <sz val="12"/>
        <rFont val="UD デジタル 教科書体 N-R"/>
        <family val="1"/>
        <charset val="1"/>
      </rPr>
      <t xml:space="preserve">D58は夫の</t>
    </r>
    <r>
      <rPr>
        <sz val="12"/>
        <rFont val="UD デジタル 教科書体 N-R"/>
        <family val="1"/>
        <charset val="128"/>
      </rPr>
      <t xml:space="preserve">誕生月からの年内残月数で別途計算している（最下部）</t>
    </r>
  </si>
  <si>
    <t xml:space="preserve">E27～AS27</t>
  </si>
  <si>
    <r>
      <rPr>
        <sz val="12"/>
        <rFont val="UD デジタル 教科書体 N-R"/>
        <family val="1"/>
        <charset val="1"/>
      </rPr>
      <t xml:space="preserve">E27</t>
    </r>
    <r>
      <rPr>
        <sz val="12"/>
        <rFont val="UD デジタル 教科書体 N-R"/>
        <family val="1"/>
        <charset val="128"/>
      </rPr>
      <t xml:space="preserve">=IF(OR(AND(</t>
    </r>
    <r>
      <rPr>
        <sz val="12"/>
        <color rgb="FF0000FF"/>
        <rFont val="UD デジタル 教科書体 N-R"/>
        <family val="1"/>
        <charset val="128"/>
      </rPr>
      <t xml:space="preserve">E3</t>
    </r>
    <r>
      <rPr>
        <sz val="12"/>
        <rFont val="UD デジタル 教科書体 N-R"/>
        <family val="1"/>
        <charset val="128"/>
      </rPr>
      <t xml:space="preserve">&lt;=74,</t>
    </r>
    <r>
      <rPr>
        <sz val="12"/>
        <color rgb="FF0000FF"/>
        <rFont val="UD デジタル 教科書体 N-R"/>
        <family val="1"/>
        <charset val="128"/>
      </rPr>
      <t xml:space="preserve">E3</t>
    </r>
    <r>
      <rPr>
        <sz val="12"/>
        <rFont val="UD デジタル 教科書体 N-R"/>
        <family val="1"/>
        <charset val="128"/>
      </rPr>
      <t xml:space="preserve">&lt;&gt;0),AND(</t>
    </r>
    <r>
      <rPr>
        <sz val="12"/>
        <color rgb="FFFF00FF"/>
        <rFont val="UD デジタル 教科書体 N-R"/>
        <family val="1"/>
        <charset val="128"/>
      </rPr>
      <t xml:space="preserve">E4</t>
    </r>
    <r>
      <rPr>
        <sz val="12"/>
        <rFont val="UD デジタル 教科書体 N-R"/>
        <family val="1"/>
        <charset val="128"/>
      </rPr>
      <t xml:space="preserve">&lt;=74,</t>
    </r>
    <r>
      <rPr>
        <sz val="12"/>
        <color rgb="FFFF00FF"/>
        <rFont val="UD デジタル 教科書体 N-R"/>
        <family val="1"/>
        <charset val="128"/>
      </rPr>
      <t xml:space="preserve">E4</t>
    </r>
    <r>
      <rPr>
        <sz val="12"/>
        <rFont val="UD デジタル 教科書体 N-R"/>
        <family val="1"/>
        <charset val="128"/>
      </rPr>
      <t xml:space="preserve">&lt;&gt;0)),</t>
    </r>
    <r>
      <rPr>
        <sz val="12"/>
        <color rgb="FF000080"/>
        <rFont val="UD デジタル 教科書体 N-R"/>
        <family val="1"/>
        <charset val="128"/>
      </rPr>
      <t xml:space="preserve">$L$63</t>
    </r>
    <r>
      <rPr>
        <sz val="12"/>
        <rFont val="UD デジタル 教科書体 N-R"/>
        <family val="1"/>
        <charset val="128"/>
      </rPr>
      <t xml:space="preserve">*</t>
    </r>
    <r>
      <rPr>
        <sz val="12"/>
        <color rgb="FF800000"/>
        <rFont val="UD デジタル 教科書体 N-R"/>
        <family val="1"/>
        <charset val="128"/>
      </rPr>
      <t xml:space="preserve">E25</t>
    </r>
    <r>
      <rPr>
        <sz val="12"/>
        <rFont val="UD デジタル 教科書体 N-R"/>
        <family val="1"/>
        <charset val="128"/>
      </rPr>
      <t xml:space="preserve">,IF(</t>
    </r>
    <r>
      <rPr>
        <sz val="12"/>
        <color rgb="FF0000FF"/>
        <rFont val="UD デジタル 教科書体 N-R"/>
        <family val="1"/>
        <charset val="128"/>
      </rPr>
      <t xml:space="preserve">E3</t>
    </r>
    <r>
      <rPr>
        <sz val="12"/>
        <rFont val="UD デジタル 教科書体 N-R"/>
        <family val="1"/>
        <charset val="128"/>
      </rPr>
      <t xml:space="preserve">=75,</t>
    </r>
    <r>
      <rPr>
        <sz val="12"/>
        <color rgb="FF000080"/>
        <rFont val="UD デジタル 教科書体 N-R"/>
        <family val="1"/>
        <charset val="128"/>
      </rPr>
      <t xml:space="preserve">$L$63</t>
    </r>
    <r>
      <rPr>
        <sz val="12"/>
        <rFont val="UD デジタル 教科書体 N-R"/>
        <family val="1"/>
        <charset val="128"/>
      </rPr>
      <t xml:space="preserve">*</t>
    </r>
    <r>
      <rPr>
        <sz val="12"/>
        <color rgb="FF800000"/>
        <rFont val="UD デジタル 教科書体 N-R"/>
        <family val="1"/>
        <charset val="128"/>
      </rPr>
      <t xml:space="preserve">E25</t>
    </r>
    <r>
      <rPr>
        <sz val="12"/>
        <rFont val="UD デジタル 教科書体 N-R"/>
        <family val="1"/>
        <charset val="128"/>
      </rPr>
      <t xml:space="preserve">*(12-</t>
    </r>
    <r>
      <rPr>
        <sz val="12"/>
        <color rgb="FFFF0000"/>
        <rFont val="UD デジタル 教科書体 N-R"/>
        <family val="1"/>
        <charset val="128"/>
      </rPr>
      <t xml:space="preserve">$D$58</t>
    </r>
    <r>
      <rPr>
        <sz val="12"/>
        <rFont val="UD デジタル 教科書体 N-R"/>
        <family val="1"/>
        <charset val="128"/>
      </rPr>
      <t xml:space="preserve">)/12,IF(</t>
    </r>
    <r>
      <rPr>
        <sz val="12"/>
        <color rgb="FFFF00FF"/>
        <rFont val="UD デジタル 教科書体 N-R"/>
        <family val="1"/>
        <charset val="128"/>
      </rPr>
      <t xml:space="preserve">E4</t>
    </r>
    <r>
      <rPr>
        <sz val="12"/>
        <rFont val="UD デジタル 教科書体 N-R"/>
        <family val="1"/>
        <charset val="128"/>
      </rPr>
      <t xml:space="preserve">=75,</t>
    </r>
    <r>
      <rPr>
        <sz val="12"/>
        <color rgb="FF000080"/>
        <rFont val="UD デジタル 教科書体 N-R"/>
        <family val="1"/>
        <charset val="128"/>
      </rPr>
      <t xml:space="preserve">$L$63</t>
    </r>
    <r>
      <rPr>
        <sz val="12"/>
        <rFont val="UD デジタル 教科書体 N-R"/>
        <family val="1"/>
        <charset val="128"/>
      </rPr>
      <t xml:space="preserve">*</t>
    </r>
    <r>
      <rPr>
        <sz val="12"/>
        <color rgb="FF800000"/>
        <rFont val="UD デジタル 教科書体 N-R"/>
        <family val="1"/>
        <charset val="128"/>
      </rPr>
      <t xml:space="preserve">E25</t>
    </r>
    <r>
      <rPr>
        <sz val="12"/>
        <rFont val="UD デジタル 教科書体 N-R"/>
        <family val="1"/>
        <charset val="128"/>
      </rPr>
      <t xml:space="preserve">*(12-</t>
    </r>
    <r>
      <rPr>
        <sz val="12"/>
        <color rgb="FF800000"/>
        <rFont val="UD デジタル 教科書体 N-R"/>
        <family val="1"/>
        <charset val="128"/>
      </rPr>
      <t xml:space="preserve">$D$59</t>
    </r>
    <r>
      <rPr>
        <sz val="12"/>
        <rFont val="UD デジタル 教科書体 N-R"/>
        <family val="1"/>
        <charset val="128"/>
      </rPr>
      <t xml:space="preserve">)/12,0)))</t>
    </r>
  </si>
  <si>
    <r>
      <rPr>
        <sz val="12"/>
        <rFont val="UD デジタル 教科書体 N-R"/>
        <family val="1"/>
        <charset val="128"/>
      </rPr>
      <t xml:space="preserve">IF①=IF(OR②,</t>
    </r>
    <r>
      <rPr>
        <sz val="12"/>
        <color rgb="FF000080"/>
        <rFont val="UD デジタル 教科書体 N-R"/>
        <family val="1"/>
        <charset val="128"/>
      </rPr>
      <t xml:space="preserve">$L$63</t>
    </r>
    <r>
      <rPr>
        <sz val="12"/>
        <rFont val="UD デジタル 教科書体 N-R"/>
        <family val="1"/>
        <charset val="128"/>
      </rPr>
      <t xml:space="preserve">*</t>
    </r>
    <r>
      <rPr>
        <sz val="12"/>
        <color rgb="FF800000"/>
        <rFont val="UD デジタル 教科書体 N-R"/>
        <family val="1"/>
        <charset val="128"/>
      </rPr>
      <t xml:space="preserve">E25</t>
    </r>
    <r>
      <rPr>
        <sz val="12"/>
        <rFont val="UD デジタル 教科書体 N-R"/>
        <family val="1"/>
        <charset val="128"/>
      </rPr>
      <t xml:space="preserve">,IF③)</t>
    </r>
  </si>
  <si>
    <t xml:space="preserve">L63（世帯別平等割額(1世帯））にE25（国保軽減率）を掛けた値</t>
  </si>
  <si>
    <t xml:space="preserve">OR②=OR(AND④,AND⑤)</t>
  </si>
  <si>
    <t xml:space="preserve">AND④かAND⑤かのいづれか</t>
  </si>
  <si>
    <r>
      <rPr>
        <sz val="12"/>
        <rFont val="UD デジタル 教科書体 N-R"/>
        <family val="1"/>
        <charset val="128"/>
      </rPr>
      <t xml:space="preserve">AND④=AND(</t>
    </r>
    <r>
      <rPr>
        <sz val="12"/>
        <color rgb="FF0000FF"/>
        <rFont val="UD デジタル 教科書体 N-R"/>
        <family val="1"/>
        <charset val="128"/>
      </rPr>
      <t xml:space="preserve">E3</t>
    </r>
    <r>
      <rPr>
        <sz val="12"/>
        <rFont val="UD デジタル 教科書体 N-R"/>
        <family val="1"/>
        <charset val="128"/>
      </rPr>
      <t xml:space="preserve">&lt;=74,</t>
    </r>
    <r>
      <rPr>
        <sz val="12"/>
        <color rgb="FF0000FF"/>
        <rFont val="UD デジタル 教科書体 N-R"/>
        <family val="1"/>
        <charset val="128"/>
      </rPr>
      <t xml:space="preserve">E3</t>
    </r>
    <r>
      <rPr>
        <sz val="12"/>
        <rFont val="UD デジタル 教科書体 N-R"/>
        <family val="1"/>
        <charset val="128"/>
      </rPr>
      <t xml:space="preserve">&lt;&gt;0)</t>
    </r>
  </si>
  <si>
    <t xml:space="preserve">E3（年齢夫）が74歳以下で、0以外</t>
  </si>
  <si>
    <r>
      <rPr>
        <sz val="12"/>
        <rFont val="UD デジタル 教科書体 N-R"/>
        <family val="1"/>
        <charset val="128"/>
      </rPr>
      <t xml:space="preserve">AND⑤=AND(</t>
    </r>
    <r>
      <rPr>
        <sz val="12"/>
        <color rgb="FFFF00FF"/>
        <rFont val="UD デジタル 教科書体 N-R"/>
        <family val="1"/>
        <charset val="128"/>
      </rPr>
      <t xml:space="preserve">E4</t>
    </r>
    <r>
      <rPr>
        <sz val="12"/>
        <rFont val="UD デジタル 教科書体 N-R"/>
        <family val="1"/>
        <charset val="128"/>
      </rPr>
      <t xml:space="preserve">&lt;=74,</t>
    </r>
    <r>
      <rPr>
        <sz val="12"/>
        <color rgb="FFFF00FF"/>
        <rFont val="UD デジタル 教科書体 N-R"/>
        <family val="1"/>
        <charset val="128"/>
      </rPr>
      <t xml:space="preserve">E4</t>
    </r>
    <r>
      <rPr>
        <sz val="12"/>
        <rFont val="UD デジタル 教科書体 N-R"/>
        <family val="1"/>
        <charset val="128"/>
      </rPr>
      <t xml:space="preserve">&lt;&gt;0)</t>
    </r>
  </si>
  <si>
    <t xml:space="preserve">E4（年齢妻）が74歳以下で、0以外</t>
  </si>
  <si>
    <r>
      <rPr>
        <sz val="12"/>
        <rFont val="UD デジタル 教科書体 N-R"/>
        <family val="1"/>
        <charset val="128"/>
      </rPr>
      <t xml:space="preserve">IF③=IF(</t>
    </r>
    <r>
      <rPr>
        <sz val="12"/>
        <color rgb="FF0000FF"/>
        <rFont val="UD デジタル 教科書体 N-R"/>
        <family val="1"/>
        <charset val="128"/>
      </rPr>
      <t xml:space="preserve">E3</t>
    </r>
    <r>
      <rPr>
        <sz val="12"/>
        <rFont val="UD デジタル 教科書体 N-R"/>
        <family val="1"/>
        <charset val="128"/>
      </rPr>
      <t xml:space="preserve">=75,</t>
    </r>
    <r>
      <rPr>
        <sz val="12"/>
        <color rgb="FF000080"/>
        <rFont val="UD デジタル 教科書体 N-R"/>
        <family val="1"/>
        <charset val="128"/>
      </rPr>
      <t xml:space="preserve">$L$63</t>
    </r>
    <r>
      <rPr>
        <sz val="12"/>
        <rFont val="UD デジタル 教科書体 N-R"/>
        <family val="1"/>
        <charset val="128"/>
      </rPr>
      <t xml:space="preserve">*</t>
    </r>
    <r>
      <rPr>
        <sz val="12"/>
        <color rgb="FF800000"/>
        <rFont val="UD デジタル 教科書体 N-R"/>
        <family val="1"/>
        <charset val="128"/>
      </rPr>
      <t xml:space="preserve">E25</t>
    </r>
    <r>
      <rPr>
        <sz val="12"/>
        <rFont val="UD デジタル 教科書体 N-R"/>
        <family val="1"/>
        <charset val="128"/>
      </rPr>
      <t xml:space="preserve">*(12-</t>
    </r>
    <r>
      <rPr>
        <sz val="12"/>
        <color rgb="FFFF0000"/>
        <rFont val="UD デジタル 教科書体 N-R"/>
        <family val="1"/>
        <charset val="128"/>
      </rPr>
      <t xml:space="preserve">$D$58</t>
    </r>
    <r>
      <rPr>
        <sz val="12"/>
        <rFont val="UD デジタル 教科書体 N-R"/>
        <family val="1"/>
        <charset val="128"/>
      </rPr>
      <t xml:space="preserve">)/12,IF⑥)</t>
    </r>
  </si>
  <si>
    <t xml:space="preserve">E3（年齢夫）が75歳ならL63（世帯別平等割額(1世帯））にE25（国保軽減率）と(12-D58)（夫誕生月前の月数）を12で割った値を掛けた値</t>
  </si>
  <si>
    <t xml:space="preserve">夫が満75歳になった時の月割計算</t>
  </si>
  <si>
    <t xml:space="preserve">さらにIF⑥で判定を行う</t>
  </si>
  <si>
    <r>
      <rPr>
        <sz val="12"/>
        <rFont val="UD デジタル 教科書体 N-R"/>
        <family val="1"/>
        <charset val="128"/>
      </rPr>
      <t xml:space="preserve">IF③=IF(</t>
    </r>
    <r>
      <rPr>
        <sz val="12"/>
        <color rgb="FFFF00FF"/>
        <rFont val="UD デジタル 教科書体 N-R"/>
        <family val="1"/>
        <charset val="128"/>
      </rPr>
      <t xml:space="preserve">E4</t>
    </r>
    <r>
      <rPr>
        <sz val="12"/>
        <rFont val="UD デジタル 教科書体 N-R"/>
        <family val="1"/>
        <charset val="128"/>
      </rPr>
      <t xml:space="preserve">=75,</t>
    </r>
    <r>
      <rPr>
        <sz val="12"/>
        <color rgb="FF000080"/>
        <rFont val="UD デジタル 教科書体 N-R"/>
        <family val="1"/>
        <charset val="128"/>
      </rPr>
      <t xml:space="preserve">$L$63</t>
    </r>
    <r>
      <rPr>
        <sz val="12"/>
        <rFont val="UD デジタル 教科書体 N-R"/>
        <family val="1"/>
        <charset val="128"/>
      </rPr>
      <t xml:space="preserve">*</t>
    </r>
    <r>
      <rPr>
        <sz val="12"/>
        <color rgb="FF800000"/>
        <rFont val="UD デジタル 教科書体 N-R"/>
        <family val="1"/>
        <charset val="128"/>
      </rPr>
      <t xml:space="preserve">E25</t>
    </r>
    <r>
      <rPr>
        <sz val="12"/>
        <rFont val="UD デジタル 教科書体 N-R"/>
        <family val="1"/>
        <charset val="128"/>
      </rPr>
      <t xml:space="preserve">*(12-</t>
    </r>
    <r>
      <rPr>
        <sz val="12"/>
        <color rgb="FF800000"/>
        <rFont val="UD デジタル 教科書体 N-R"/>
        <family val="1"/>
        <charset val="128"/>
      </rPr>
      <t xml:space="preserve">$D$59</t>
    </r>
    <r>
      <rPr>
        <sz val="12"/>
        <rFont val="UD デジタル 教科書体 N-R"/>
        <family val="1"/>
        <charset val="128"/>
      </rPr>
      <t xml:space="preserve">)/12,0)</t>
    </r>
  </si>
  <si>
    <t xml:space="preserve">E4（年齢妻）が75歳ならL63（世帯別平等割額(1世帯））にE25（国保軽減率）と(12-D59)（妻誕生月前の月数）を12で割った値を掛けた値</t>
  </si>
  <si>
    <t xml:space="preserve">妻が満75歳になった時の月割計算</t>
  </si>
  <si>
    <t xml:space="preserve">E28～AS28</t>
  </si>
  <si>
    <r>
      <rPr>
        <sz val="12"/>
        <rFont val="UD デジタル 教科書体 N-R"/>
        <family val="1"/>
        <charset val="128"/>
      </rPr>
      <t xml:space="preserve">E28=ROUNDDOWN(IF(AND(</t>
    </r>
    <r>
      <rPr>
        <sz val="12"/>
        <color rgb="FF0000FF"/>
        <rFont val="UD デジタル 教科書体 N-R"/>
        <family val="1"/>
        <charset val="128"/>
      </rPr>
      <t xml:space="preserve">E3</t>
    </r>
    <r>
      <rPr>
        <sz val="12"/>
        <rFont val="UD デジタル 教科書体 N-R"/>
        <family val="1"/>
        <charset val="128"/>
      </rPr>
      <t xml:space="preserve">&lt;=74,</t>
    </r>
    <r>
      <rPr>
        <sz val="12"/>
        <color rgb="FF0000FF"/>
        <rFont val="UD デジタル 教科書体 N-R"/>
        <family val="1"/>
        <charset val="128"/>
      </rPr>
      <t xml:space="preserve">E3</t>
    </r>
    <r>
      <rPr>
        <sz val="12"/>
        <rFont val="UD デジタル 教科書体 N-R"/>
        <family val="1"/>
        <charset val="128"/>
      </rPr>
      <t xml:space="preserve">&lt;&gt;0),</t>
    </r>
    <r>
      <rPr>
        <sz val="12"/>
        <color rgb="FFFF00FF"/>
        <rFont val="UD デジタル 教科書体 N-R"/>
        <family val="1"/>
        <charset val="128"/>
      </rPr>
      <t xml:space="preserve">$I$63</t>
    </r>
    <r>
      <rPr>
        <sz val="12"/>
        <rFont val="UD デジタル 教科書体 N-R"/>
        <family val="1"/>
        <charset val="128"/>
      </rPr>
      <t xml:space="preserve">*</t>
    </r>
    <r>
      <rPr>
        <sz val="12"/>
        <color rgb="FF008000"/>
        <rFont val="UD デジタル 教科書体 N-R"/>
        <family val="1"/>
        <charset val="128"/>
      </rPr>
      <t xml:space="preserve">E25</t>
    </r>
    <r>
      <rPr>
        <sz val="12"/>
        <rFont val="UD デジタル 教科書体 N-R"/>
        <family val="1"/>
        <charset val="128"/>
      </rPr>
      <t xml:space="preserve">,IF(</t>
    </r>
    <r>
      <rPr>
        <sz val="12"/>
        <color rgb="FF0000FF"/>
        <rFont val="UD デジタル 教科書体 N-R"/>
        <family val="1"/>
        <charset val="128"/>
      </rPr>
      <t xml:space="preserve">E3</t>
    </r>
    <r>
      <rPr>
        <sz val="12"/>
        <rFont val="UD デジタル 教科書体 N-R"/>
        <family val="1"/>
        <charset val="128"/>
      </rPr>
      <t xml:space="preserve">=75,</t>
    </r>
    <r>
      <rPr>
        <sz val="12"/>
        <color rgb="FFFF00FF"/>
        <rFont val="UD デジタル 教科書体 N-R"/>
        <family val="1"/>
        <charset val="128"/>
      </rPr>
      <t xml:space="preserve">$I$63</t>
    </r>
    <r>
      <rPr>
        <sz val="12"/>
        <rFont val="UD デジタル 教科書体 N-R"/>
        <family val="1"/>
        <charset val="128"/>
      </rPr>
      <t xml:space="preserve">*</t>
    </r>
    <r>
      <rPr>
        <sz val="12"/>
        <color rgb="FF008000"/>
        <rFont val="UD デジタル 教科書体 N-R"/>
        <family val="1"/>
        <charset val="128"/>
      </rPr>
      <t xml:space="preserve">E25</t>
    </r>
    <r>
      <rPr>
        <sz val="12"/>
        <rFont val="UD デジタル 教科書体 N-R"/>
        <family val="1"/>
        <charset val="128"/>
      </rPr>
      <t xml:space="preserve">*(12-</t>
    </r>
    <r>
      <rPr>
        <sz val="12"/>
        <color rgb="FF808000"/>
        <rFont val="UD デジタル 教科書体 N-R"/>
        <family val="1"/>
        <charset val="128"/>
      </rPr>
      <t xml:space="preserve">$D$58</t>
    </r>
    <r>
      <rPr>
        <sz val="12"/>
        <rFont val="UD デジタル 教科書体 N-R"/>
        <family val="1"/>
        <charset val="128"/>
      </rPr>
      <t xml:space="preserve">)/12,0)),-1)</t>
    </r>
  </si>
  <si>
    <t xml:space="preserve">ROUNDDOWN(IF①,,,-1)</t>
  </si>
  <si>
    <r>
      <rPr>
        <sz val="12"/>
        <rFont val="UD デジタル 教科書体 N-R"/>
        <family val="1"/>
        <charset val="128"/>
      </rPr>
      <t xml:space="preserve">IF①=IF(AND②,</t>
    </r>
    <r>
      <rPr>
        <sz val="12"/>
        <color rgb="FFFF00FF"/>
        <rFont val="UD デジタル 教科書体 N-R"/>
        <family val="1"/>
        <charset val="128"/>
      </rPr>
      <t xml:space="preserve">$I$63</t>
    </r>
    <r>
      <rPr>
        <sz val="12"/>
        <rFont val="UD デジタル 教科書体 N-R"/>
        <family val="1"/>
        <charset val="128"/>
      </rPr>
      <t xml:space="preserve">*</t>
    </r>
    <r>
      <rPr>
        <sz val="12"/>
        <color rgb="FF008000"/>
        <rFont val="UD デジタル 教科書体 N-R"/>
        <family val="1"/>
        <charset val="128"/>
      </rPr>
      <t xml:space="preserve">E25</t>
    </r>
    <r>
      <rPr>
        <sz val="12"/>
        <rFont val="UD デジタル 教科書体 N-R"/>
        <family val="1"/>
        <charset val="128"/>
      </rPr>
      <t xml:space="preserve">,IF③)</t>
    </r>
  </si>
  <si>
    <r>
      <rPr>
        <sz val="12"/>
        <rFont val="UD デジタル 教科書体 N-R"/>
        <family val="1"/>
        <charset val="128"/>
      </rPr>
      <t xml:space="preserve">I63（被保険者均等割額）に</t>
    </r>
    <r>
      <rPr>
        <sz val="12"/>
        <rFont val="UD デジタル 教科書体 N-R"/>
        <family val="1"/>
        <charset val="1"/>
      </rPr>
      <t xml:space="preserve">E25（</t>
    </r>
    <r>
      <rPr>
        <sz val="12"/>
        <rFont val="UD デジタル 教科書体 N-R"/>
        <family val="1"/>
        <charset val="128"/>
      </rPr>
      <t xml:space="preserve">国保軽減率</t>
    </r>
    <r>
      <rPr>
        <sz val="12"/>
        <rFont val="UD デジタル 教科書体 N-R"/>
        <family val="1"/>
        <charset val="1"/>
      </rPr>
      <t xml:space="preserve">）を掛けた値</t>
    </r>
  </si>
  <si>
    <r>
      <rPr>
        <sz val="12"/>
        <rFont val="UD デジタル 教科書体 N-R"/>
        <family val="1"/>
        <charset val="128"/>
      </rPr>
      <t xml:space="preserve">AND②=AND(</t>
    </r>
    <r>
      <rPr>
        <sz val="12"/>
        <color rgb="FF0000FF"/>
        <rFont val="UD デジタル 教科書体 N-R"/>
        <family val="1"/>
        <charset val="128"/>
      </rPr>
      <t xml:space="preserve">E3</t>
    </r>
    <r>
      <rPr>
        <sz val="12"/>
        <rFont val="UD デジタル 教科書体 N-R"/>
        <family val="1"/>
        <charset val="128"/>
      </rPr>
      <t xml:space="preserve">&lt;=74,</t>
    </r>
    <r>
      <rPr>
        <sz val="12"/>
        <color rgb="FF0000FF"/>
        <rFont val="UD デジタル 教科書体 N-R"/>
        <family val="1"/>
        <charset val="128"/>
      </rPr>
      <t xml:space="preserve">E3</t>
    </r>
    <r>
      <rPr>
        <sz val="12"/>
        <rFont val="UD デジタル 教科書体 N-R"/>
        <family val="1"/>
        <charset val="128"/>
      </rPr>
      <t xml:space="preserve">&lt;&gt;0)</t>
    </r>
  </si>
  <si>
    <r>
      <rPr>
        <sz val="12"/>
        <rFont val="UD デジタル 教科書体 N-R"/>
        <family val="1"/>
        <charset val="128"/>
      </rPr>
      <t xml:space="preserve">IF③=IF(</t>
    </r>
    <r>
      <rPr>
        <sz val="12"/>
        <color rgb="FF0000FF"/>
        <rFont val="UD デジタル 教科書体 N-R"/>
        <family val="1"/>
        <charset val="128"/>
      </rPr>
      <t xml:space="preserve">E3</t>
    </r>
    <r>
      <rPr>
        <sz val="12"/>
        <rFont val="UD デジタル 教科書体 N-R"/>
        <family val="1"/>
        <charset val="128"/>
      </rPr>
      <t xml:space="preserve">=75,</t>
    </r>
    <r>
      <rPr>
        <sz val="12"/>
        <color rgb="FFFF00FF"/>
        <rFont val="UD デジタル 教科書体 N-R"/>
        <family val="1"/>
        <charset val="128"/>
      </rPr>
      <t xml:space="preserve">$I$63</t>
    </r>
    <r>
      <rPr>
        <sz val="12"/>
        <rFont val="UD デジタル 教科書体 N-R"/>
        <family val="1"/>
        <charset val="128"/>
      </rPr>
      <t xml:space="preserve">*</t>
    </r>
    <r>
      <rPr>
        <sz val="12"/>
        <color rgb="FF008000"/>
        <rFont val="UD デジタル 教科書体 N-R"/>
        <family val="1"/>
        <charset val="128"/>
      </rPr>
      <t xml:space="preserve">E25</t>
    </r>
    <r>
      <rPr>
        <sz val="12"/>
        <rFont val="UD デジタル 教科書体 N-R"/>
        <family val="1"/>
        <charset val="128"/>
      </rPr>
      <t xml:space="preserve">*(12-</t>
    </r>
    <r>
      <rPr>
        <sz val="12"/>
        <color rgb="FF808000"/>
        <rFont val="UD デジタル 教科書体 N-R"/>
        <family val="1"/>
        <charset val="128"/>
      </rPr>
      <t xml:space="preserve">$D$58</t>
    </r>
    <r>
      <rPr>
        <sz val="12"/>
        <rFont val="UD デジタル 教科書体 N-R"/>
        <family val="1"/>
        <charset val="128"/>
      </rPr>
      <t xml:space="preserve">)/12,0)</t>
    </r>
  </si>
  <si>
    <t xml:space="preserve">E3（年齢夫）が75歳ならI63（世帯別平等割額(1世帯））にE25（国保軽減率）と(12-D58)（夫誕生月前の月数）を12で割った値を掛けた値</t>
  </si>
  <si>
    <t xml:space="preserve">E29～AS29</t>
  </si>
  <si>
    <r>
      <rPr>
        <sz val="12"/>
        <rFont val="UD デジタル 教科書体 N-R"/>
        <family val="1"/>
        <charset val="128"/>
      </rPr>
      <t xml:space="preserve">E29=ROUNDDOWN(IF(AND(</t>
    </r>
    <r>
      <rPr>
        <sz val="12"/>
        <color rgb="FF0000FF"/>
        <rFont val="UD デジタル 教科書体 N-R"/>
        <family val="1"/>
        <charset val="128"/>
      </rPr>
      <t xml:space="preserve">E4</t>
    </r>
    <r>
      <rPr>
        <sz val="12"/>
        <rFont val="UD デジタル 教科書体 N-R"/>
        <family val="1"/>
        <charset val="128"/>
      </rPr>
      <t xml:space="preserve">&lt;=74,</t>
    </r>
    <r>
      <rPr>
        <sz val="12"/>
        <color rgb="FF0000FF"/>
        <rFont val="UD デジタル 教科書体 N-R"/>
        <family val="1"/>
        <charset val="128"/>
      </rPr>
      <t xml:space="preserve">E4</t>
    </r>
    <r>
      <rPr>
        <sz val="12"/>
        <rFont val="UD デジタル 教科書体 N-R"/>
        <family val="1"/>
        <charset val="128"/>
      </rPr>
      <t xml:space="preserve">&lt;&gt;0),</t>
    </r>
    <r>
      <rPr>
        <sz val="12"/>
        <color rgb="FFFF00FF"/>
        <rFont val="UD デジタル 教科書体 N-R"/>
        <family val="1"/>
        <charset val="128"/>
      </rPr>
      <t xml:space="preserve">$I$63</t>
    </r>
    <r>
      <rPr>
        <sz val="12"/>
        <rFont val="UD デジタル 教科書体 N-R"/>
        <family val="1"/>
        <charset val="128"/>
      </rPr>
      <t xml:space="preserve">*</t>
    </r>
    <r>
      <rPr>
        <sz val="12"/>
        <color rgb="FF008000"/>
        <rFont val="UD デジタル 教科書体 N-R"/>
        <family val="1"/>
        <charset val="128"/>
      </rPr>
      <t xml:space="preserve">E25</t>
    </r>
    <r>
      <rPr>
        <sz val="12"/>
        <rFont val="UD デジタル 教科書体 N-R"/>
        <family val="1"/>
        <charset val="128"/>
      </rPr>
      <t xml:space="preserve">,IF(</t>
    </r>
    <r>
      <rPr>
        <sz val="12"/>
        <color rgb="FF0000FF"/>
        <rFont val="UD デジタル 教科書体 N-R"/>
        <family val="1"/>
        <charset val="128"/>
      </rPr>
      <t xml:space="preserve">E4</t>
    </r>
    <r>
      <rPr>
        <sz val="12"/>
        <rFont val="UD デジタル 教科書体 N-R"/>
        <family val="1"/>
        <charset val="128"/>
      </rPr>
      <t xml:space="preserve">=75,</t>
    </r>
    <r>
      <rPr>
        <sz val="12"/>
        <color rgb="FFFF00FF"/>
        <rFont val="UD デジタル 教科書体 N-R"/>
        <family val="1"/>
        <charset val="128"/>
      </rPr>
      <t xml:space="preserve">$I$63</t>
    </r>
    <r>
      <rPr>
        <sz val="12"/>
        <rFont val="UD デジタル 教科書体 N-R"/>
        <family val="1"/>
        <charset val="128"/>
      </rPr>
      <t xml:space="preserve">*</t>
    </r>
    <r>
      <rPr>
        <sz val="12"/>
        <color rgb="FF008000"/>
        <rFont val="UD デジタル 教科書体 N-R"/>
        <family val="1"/>
        <charset val="128"/>
      </rPr>
      <t xml:space="preserve">E25</t>
    </r>
    <r>
      <rPr>
        <sz val="12"/>
        <rFont val="UD デジタル 教科書体 N-R"/>
        <family val="1"/>
        <charset val="128"/>
      </rPr>
      <t xml:space="preserve">*(12-</t>
    </r>
    <r>
      <rPr>
        <sz val="12"/>
        <color rgb="FF808000"/>
        <rFont val="UD デジタル 教科書体 N-R"/>
        <family val="1"/>
        <charset val="128"/>
      </rPr>
      <t xml:space="preserve">$D$59</t>
    </r>
    <r>
      <rPr>
        <sz val="12"/>
        <rFont val="UD デジタル 教科書体 N-R"/>
        <family val="1"/>
        <charset val="128"/>
      </rPr>
      <t xml:space="preserve">)/12,0)),-1)</t>
    </r>
  </si>
  <si>
    <r>
      <rPr>
        <sz val="12"/>
        <rFont val="UD デジタル 教科書体 N-R"/>
        <family val="1"/>
        <charset val="128"/>
      </rPr>
      <t xml:space="preserve">AND②=AND(</t>
    </r>
    <r>
      <rPr>
        <sz val="12"/>
        <color rgb="FF0000FF"/>
        <rFont val="UD デジタル 教科書体 N-R"/>
        <family val="1"/>
        <charset val="128"/>
      </rPr>
      <t xml:space="preserve">E4</t>
    </r>
    <r>
      <rPr>
        <sz val="12"/>
        <rFont val="UD デジタル 教科書体 N-R"/>
        <family val="1"/>
        <charset val="128"/>
      </rPr>
      <t xml:space="preserve">&lt;=74,</t>
    </r>
    <r>
      <rPr>
        <sz val="12"/>
        <color rgb="FF0000FF"/>
        <rFont val="UD デジタル 教科書体 N-R"/>
        <family val="1"/>
        <charset val="128"/>
      </rPr>
      <t xml:space="preserve">E4</t>
    </r>
    <r>
      <rPr>
        <sz val="12"/>
        <rFont val="UD デジタル 教科書体 N-R"/>
        <family val="1"/>
        <charset val="128"/>
      </rPr>
      <t xml:space="preserve">&lt;&gt;0)</t>
    </r>
  </si>
  <si>
    <r>
      <rPr>
        <sz val="12"/>
        <rFont val="UD デジタル 教科書体 N-R"/>
        <family val="1"/>
        <charset val="128"/>
      </rPr>
      <t xml:space="preserve">IF③=IF(</t>
    </r>
    <r>
      <rPr>
        <sz val="12"/>
        <color rgb="FF0000FF"/>
        <rFont val="UD デジタル 教科書体 N-R"/>
        <family val="1"/>
        <charset val="128"/>
      </rPr>
      <t xml:space="preserve">E4</t>
    </r>
    <r>
      <rPr>
        <sz val="12"/>
        <rFont val="UD デジタル 教科書体 N-R"/>
        <family val="1"/>
        <charset val="128"/>
      </rPr>
      <t xml:space="preserve">=75,</t>
    </r>
    <r>
      <rPr>
        <sz val="12"/>
        <color rgb="FFFF00FF"/>
        <rFont val="UD デジタル 教科書体 N-R"/>
        <family val="1"/>
        <charset val="128"/>
      </rPr>
      <t xml:space="preserve">$I$63</t>
    </r>
    <r>
      <rPr>
        <sz val="12"/>
        <rFont val="UD デジタル 教科書体 N-R"/>
        <family val="1"/>
        <charset val="128"/>
      </rPr>
      <t xml:space="preserve">*</t>
    </r>
    <r>
      <rPr>
        <sz val="12"/>
        <color rgb="FF008000"/>
        <rFont val="UD デジタル 教科書体 N-R"/>
        <family val="1"/>
        <charset val="128"/>
      </rPr>
      <t xml:space="preserve">E25</t>
    </r>
    <r>
      <rPr>
        <sz val="12"/>
        <rFont val="UD デジタル 教科書体 N-R"/>
        <family val="1"/>
        <charset val="128"/>
      </rPr>
      <t xml:space="preserve">*(12-</t>
    </r>
    <r>
      <rPr>
        <sz val="12"/>
        <color rgb="FF808000"/>
        <rFont val="UD デジタル 教科書体 N-R"/>
        <family val="1"/>
        <charset val="128"/>
      </rPr>
      <t xml:space="preserve">$D$59</t>
    </r>
    <r>
      <rPr>
        <sz val="12"/>
        <rFont val="UD デジタル 教科書体 N-R"/>
        <family val="1"/>
        <charset val="128"/>
      </rPr>
      <t xml:space="preserve">)/12,0)</t>
    </r>
  </si>
  <si>
    <t xml:space="preserve">E4（年齢妻）が75歳ならI63（世帯別平等割額(1世帯））にE25（国保軽減率）と(12-D59)（妻誕生月前の月数）を12で割った値を掛けた値</t>
  </si>
  <si>
    <t xml:space="preserve">E30～AS30</t>
  </si>
  <si>
    <r>
      <rPr>
        <sz val="12"/>
        <rFont val="UD デジタル 教科書体 N-R"/>
        <family val="1"/>
        <charset val="1"/>
      </rPr>
      <t xml:space="preserve">E30</t>
    </r>
    <r>
      <rPr>
        <sz val="12"/>
        <rFont val="UD デジタル 教科書体 N-R"/>
        <family val="1"/>
        <charset val="128"/>
      </rPr>
      <t xml:space="preserve">=SUM(</t>
    </r>
    <r>
      <rPr>
        <sz val="12"/>
        <color rgb="FF0000FF"/>
        <rFont val="UD デジタル 教科書体 N-R"/>
        <family val="1"/>
        <charset val="128"/>
      </rPr>
      <t xml:space="preserve">E26:E29</t>
    </r>
    <r>
      <rPr>
        <sz val="12"/>
        <rFont val="UD デジタル 教科書体 N-R"/>
        <family val="1"/>
        <charset val="128"/>
      </rPr>
      <t xml:space="preserve">)</t>
    </r>
  </si>
  <si>
    <r>
      <rPr>
        <sz val="12"/>
        <rFont val="UD デジタル 教科書体 N-R"/>
        <family val="1"/>
        <charset val="128"/>
      </rPr>
      <t xml:space="preserve">SUM(</t>
    </r>
    <r>
      <rPr>
        <sz val="12"/>
        <color rgb="FF0000FF"/>
        <rFont val="UD デジタル 教科書体 N-R"/>
        <family val="1"/>
        <charset val="128"/>
      </rPr>
      <t xml:space="preserve">E26:E29</t>
    </r>
    <r>
      <rPr>
        <sz val="12"/>
        <rFont val="UD デジタル 教科書体 N-R"/>
        <family val="1"/>
        <charset val="128"/>
      </rPr>
      <t xml:space="preserve">)</t>
    </r>
  </si>
  <si>
    <t xml:space="preserve">E26からE29までを足した値</t>
  </si>
  <si>
    <t xml:space="preserve">E31～AS31</t>
  </si>
  <si>
    <r>
      <rPr>
        <sz val="12"/>
        <rFont val="UD デジタル 教科書体 N-R"/>
        <family val="1"/>
        <charset val="1"/>
      </rPr>
      <t xml:space="preserve">E31</t>
    </r>
    <r>
      <rPr>
        <sz val="12"/>
        <rFont val="UD デジタル 教科書体 N-R"/>
        <family val="1"/>
        <charset val="128"/>
      </rPr>
      <t xml:space="preserve">=ROUNDDOWN(IF(AND(</t>
    </r>
    <r>
      <rPr>
        <sz val="12"/>
        <color rgb="FF0000FF"/>
        <rFont val="UD デジタル 教科書体 N-R"/>
        <family val="1"/>
        <charset val="128"/>
      </rPr>
      <t xml:space="preserve">E3</t>
    </r>
    <r>
      <rPr>
        <sz val="12"/>
        <rFont val="UD デジタル 教科書体 N-R"/>
        <family val="1"/>
        <charset val="128"/>
      </rPr>
      <t xml:space="preserve">&lt;=74,</t>
    </r>
    <r>
      <rPr>
        <sz val="12"/>
        <color rgb="FFFF0000"/>
        <rFont val="UD デジタル 教科書体 N-R"/>
        <family val="1"/>
        <charset val="128"/>
      </rPr>
      <t xml:space="preserve">E4</t>
    </r>
    <r>
      <rPr>
        <sz val="12"/>
        <rFont val="UD デジタル 教科書体 N-R"/>
        <family val="1"/>
        <charset val="128"/>
      </rPr>
      <t xml:space="preserve">&lt;=74),(</t>
    </r>
    <r>
      <rPr>
        <sz val="12"/>
        <color rgb="FFFF00FF"/>
        <rFont val="UD デジタル 教科書体 N-R"/>
        <family val="1"/>
        <charset val="128"/>
      </rPr>
      <t xml:space="preserve">D21</t>
    </r>
    <r>
      <rPr>
        <sz val="12"/>
        <rFont val="UD デジタル 教科書体 N-R"/>
        <family val="1"/>
        <charset val="128"/>
      </rPr>
      <t xml:space="preserve">+</t>
    </r>
    <r>
      <rPr>
        <sz val="12"/>
        <color rgb="FF008000"/>
        <rFont val="UD デジタル 教科書体 N-R"/>
        <family val="1"/>
        <charset val="128"/>
      </rPr>
      <t xml:space="preserve">D22</t>
    </r>
    <r>
      <rPr>
        <sz val="12"/>
        <rFont val="UD デジタル 教科書体 N-R"/>
        <family val="1"/>
        <charset val="128"/>
      </rPr>
      <t xml:space="preserve">)*</t>
    </r>
    <r>
      <rPr>
        <sz val="12"/>
        <color rgb="FF000080"/>
        <rFont val="UD デジタル 教科書体 N-R"/>
        <family val="1"/>
        <charset val="128"/>
      </rPr>
      <t xml:space="preserve">$G$66</t>
    </r>
    <r>
      <rPr>
        <sz val="12"/>
        <rFont val="UD デジタル 教科書体 N-R"/>
        <family val="1"/>
        <charset val="128"/>
      </rPr>
      <t xml:space="preserve">,IF(OR(</t>
    </r>
    <r>
      <rPr>
        <sz val="12"/>
        <color rgb="FF0000FF"/>
        <rFont val="UD デジタル 教科書体 N-R"/>
        <family val="1"/>
        <charset val="128"/>
      </rPr>
      <t xml:space="preserve">E3</t>
    </r>
    <r>
      <rPr>
        <sz val="12"/>
        <rFont val="UD デジタル 教科書体 N-R"/>
        <family val="1"/>
        <charset val="128"/>
      </rPr>
      <t xml:space="preserve">&gt;=76,</t>
    </r>
    <r>
      <rPr>
        <sz val="12"/>
        <color rgb="FF0000FF"/>
        <rFont val="UD デジタル 教科書体 N-R"/>
        <family val="1"/>
        <charset val="128"/>
      </rPr>
      <t xml:space="preserve">E3</t>
    </r>
    <r>
      <rPr>
        <sz val="12"/>
        <rFont val="UD デジタル 教科書体 N-R"/>
        <family val="1"/>
        <charset val="128"/>
      </rPr>
      <t xml:space="preserve">=0),IF(</t>
    </r>
    <r>
      <rPr>
        <sz val="12"/>
        <color rgb="FFFF0000"/>
        <rFont val="UD デジタル 教科書体 N-R"/>
        <family val="1"/>
        <charset val="128"/>
      </rPr>
      <t xml:space="preserve">E4</t>
    </r>
    <r>
      <rPr>
        <sz val="12"/>
        <rFont val="UD デジタル 教科書体 N-R"/>
        <family val="1"/>
        <charset val="128"/>
      </rPr>
      <t xml:space="preserve">=0,0,</t>
    </r>
    <r>
      <rPr>
        <sz val="12"/>
        <color rgb="FF008000"/>
        <rFont val="UD デジタル 教科書体 N-R"/>
        <family val="1"/>
        <charset val="128"/>
      </rPr>
      <t xml:space="preserve">D22</t>
    </r>
    <r>
      <rPr>
        <sz val="12"/>
        <rFont val="UD デジタル 教科書体 N-R"/>
        <family val="1"/>
        <charset val="128"/>
      </rPr>
      <t xml:space="preserve">*</t>
    </r>
    <r>
      <rPr>
        <sz val="12"/>
        <color rgb="FF000080"/>
        <rFont val="UD デジタル 教科書体 N-R"/>
        <family val="1"/>
        <charset val="128"/>
      </rPr>
      <t xml:space="preserve">$G$66</t>
    </r>
    <r>
      <rPr>
        <sz val="12"/>
        <rFont val="UD デジタル 教科書体 N-R"/>
        <family val="1"/>
        <charset val="128"/>
      </rPr>
      <t xml:space="preserve">*IF(</t>
    </r>
    <r>
      <rPr>
        <sz val="12"/>
        <color rgb="FFFF0000"/>
        <rFont val="UD デジタル 教科書体 N-R"/>
        <family val="1"/>
        <charset val="128"/>
      </rPr>
      <t xml:space="preserve">E4</t>
    </r>
    <r>
      <rPr>
        <sz val="12"/>
        <rFont val="UD デジタル 教科書体 N-R"/>
        <family val="1"/>
        <charset val="128"/>
      </rPr>
      <t xml:space="preserve">=75,(12-</t>
    </r>
    <r>
      <rPr>
        <sz val="12"/>
        <color rgb="FF008000"/>
        <rFont val="UD デジタル 教科書体 N-R"/>
        <family val="1"/>
        <charset val="128"/>
      </rPr>
      <t xml:space="preserve">$D$59</t>
    </r>
    <r>
      <rPr>
        <sz val="12"/>
        <rFont val="UD デジタル 教科書体 N-R"/>
        <family val="1"/>
        <charset val="128"/>
      </rPr>
      <t xml:space="preserve">)/12,1)),</t>
    </r>
    <r>
      <rPr>
        <sz val="12"/>
        <color rgb="FFFF00FF"/>
        <rFont val="UD デジタル 教科書体 N-R"/>
        <family val="1"/>
        <charset val="128"/>
      </rPr>
      <t xml:space="preserve">D21</t>
    </r>
    <r>
      <rPr>
        <sz val="12"/>
        <rFont val="UD デジタル 教科書体 N-R"/>
        <family val="1"/>
        <charset val="128"/>
      </rPr>
      <t xml:space="preserve">*</t>
    </r>
    <r>
      <rPr>
        <sz val="12"/>
        <color rgb="FF000080"/>
        <rFont val="UD デジタル 教科書体 N-R"/>
        <family val="1"/>
        <charset val="128"/>
      </rPr>
      <t xml:space="preserve">$G$66</t>
    </r>
    <r>
      <rPr>
        <sz val="12"/>
        <rFont val="UD デジタル 教科書体 N-R"/>
        <family val="1"/>
        <charset val="128"/>
      </rPr>
      <t xml:space="preserve">*IF(</t>
    </r>
    <r>
      <rPr>
        <sz val="12"/>
        <color rgb="FF0000FF"/>
        <rFont val="UD デジタル 教科書体 N-R"/>
        <family val="1"/>
        <charset val="128"/>
      </rPr>
      <t xml:space="preserve">E3</t>
    </r>
    <r>
      <rPr>
        <sz val="12"/>
        <rFont val="UD デジタル 教科書体 N-R"/>
        <family val="1"/>
        <charset val="128"/>
      </rPr>
      <t xml:space="preserve">=75,(12-</t>
    </r>
    <r>
      <rPr>
        <sz val="12"/>
        <color rgb="FF808000"/>
        <rFont val="UD デジタル 教科書体 N-R"/>
        <family val="1"/>
        <charset val="128"/>
      </rPr>
      <t xml:space="preserve">$D$58</t>
    </r>
    <r>
      <rPr>
        <sz val="12"/>
        <rFont val="UD デジタル 教科書体 N-R"/>
        <family val="1"/>
        <charset val="128"/>
      </rPr>
      <t xml:space="preserve">)/12,1))),-1)</t>
    </r>
  </si>
  <si>
    <r>
      <rPr>
        <sz val="12"/>
        <rFont val="UD デジタル 教科書体 N-R"/>
        <family val="1"/>
        <charset val="128"/>
      </rPr>
      <t xml:space="preserve">IF①=IF(AND②,(</t>
    </r>
    <r>
      <rPr>
        <sz val="12"/>
        <color rgb="FFFF00FF"/>
        <rFont val="UD デジタル 教科書体 N-R"/>
        <family val="1"/>
        <charset val="128"/>
      </rPr>
      <t xml:space="preserve">D21</t>
    </r>
    <r>
      <rPr>
        <sz val="12"/>
        <rFont val="UD デジタル 教科書体 N-R"/>
        <family val="1"/>
        <charset val="128"/>
      </rPr>
      <t xml:space="preserve">+</t>
    </r>
    <r>
      <rPr>
        <sz val="12"/>
        <color rgb="FF008000"/>
        <rFont val="UD デジタル 教科書体 N-R"/>
        <family val="1"/>
        <charset val="128"/>
      </rPr>
      <t xml:space="preserve">D22</t>
    </r>
    <r>
      <rPr>
        <sz val="12"/>
        <rFont val="UD デジタル 教科書体 N-R"/>
        <family val="1"/>
        <charset val="128"/>
      </rPr>
      <t xml:space="preserve">)*</t>
    </r>
    <r>
      <rPr>
        <sz val="12"/>
        <color rgb="FF000080"/>
        <rFont val="UD デジタル 教科書体 N-R"/>
        <family val="1"/>
        <charset val="128"/>
      </rPr>
      <t xml:space="preserve">$G$66</t>
    </r>
    <r>
      <rPr>
        <sz val="12"/>
        <rFont val="UD デジタル 教科書体 N-R"/>
        <family val="1"/>
        <charset val="128"/>
      </rPr>
      <t xml:space="preserve">,IF③)</t>
    </r>
  </si>
  <si>
    <t xml:space="preserve">D21（前年基準総所得金額夫）とD22（前年基準総所得金額妻）を足した値にG66（所得割率）を掛けた値</t>
  </si>
  <si>
    <r>
      <rPr>
        <sz val="12"/>
        <rFont val="UD デジタル 教科書体 N-R"/>
        <family val="1"/>
        <charset val="128"/>
      </rPr>
      <t xml:space="preserve">IF③=IF(OR④,IF⑤,</t>
    </r>
    <r>
      <rPr>
        <sz val="12"/>
        <color rgb="FFFF00FF"/>
        <rFont val="UD デジタル 教科書体 N-R"/>
        <family val="1"/>
        <charset val="128"/>
      </rPr>
      <t xml:space="preserve">D21</t>
    </r>
    <r>
      <rPr>
        <sz val="12"/>
        <rFont val="UD デジタル 教科書体 N-R"/>
        <family val="1"/>
        <charset val="128"/>
      </rPr>
      <t xml:space="preserve">*</t>
    </r>
    <r>
      <rPr>
        <sz val="12"/>
        <color rgb="FF000080"/>
        <rFont val="UD デジタル 教科書体 N-R"/>
        <family val="1"/>
        <charset val="128"/>
      </rPr>
      <t xml:space="preserve">$G$66IF⑥</t>
    </r>
    <r>
      <rPr>
        <sz val="12"/>
        <rFont val="UD デジタル 教科書体 N-R"/>
        <family val="1"/>
        <charset val="128"/>
      </rPr>
      <t xml:space="preserve">)</t>
    </r>
  </si>
  <si>
    <t xml:space="preserve">D21（前年基準総所得金額夫）にG66（所得割率）とIF⑥を掛けた値</t>
  </si>
  <si>
    <r>
      <rPr>
        <sz val="12"/>
        <rFont val="UD デジタル 教科書体 N-R"/>
        <family val="1"/>
        <charset val="128"/>
      </rPr>
      <t xml:space="preserve">IF⑤=IF(</t>
    </r>
    <r>
      <rPr>
        <sz val="12"/>
        <color rgb="FFFF0000"/>
        <rFont val="UD デジタル 教科書体 N-R"/>
        <family val="1"/>
        <charset val="128"/>
      </rPr>
      <t xml:space="preserve">E4</t>
    </r>
    <r>
      <rPr>
        <sz val="12"/>
        <rFont val="UD デジタル 教科書体 N-R"/>
        <family val="1"/>
        <charset val="128"/>
      </rPr>
      <t xml:space="preserve">=0,0,</t>
    </r>
    <r>
      <rPr>
        <sz val="12"/>
        <color rgb="FF008000"/>
        <rFont val="UD デジタル 教科書体 N-R"/>
        <family val="1"/>
        <charset val="128"/>
      </rPr>
      <t xml:space="preserve">D22</t>
    </r>
    <r>
      <rPr>
        <sz val="12"/>
        <rFont val="UD デジタル 教科書体 N-R"/>
        <family val="1"/>
        <charset val="128"/>
      </rPr>
      <t xml:space="preserve">*</t>
    </r>
    <r>
      <rPr>
        <sz val="12"/>
        <color rgb="FF000080"/>
        <rFont val="UD デジタル 教科書体 N-R"/>
        <family val="1"/>
        <charset val="128"/>
      </rPr>
      <t xml:space="preserve">$G$66*IF⑦</t>
    </r>
    <r>
      <rPr>
        <sz val="12"/>
        <rFont val="UD デジタル 教科書体 N-R"/>
        <family val="1"/>
        <charset val="128"/>
      </rPr>
      <t xml:space="preserve">)</t>
    </r>
  </si>
  <si>
    <t xml:space="preserve">D22（前年基準総所得金額妻）にG66（所得割率）とIF⑦を掛けた値</t>
  </si>
  <si>
    <t xml:space="preserve">E32～AS32</t>
  </si>
  <si>
    <r>
      <rPr>
        <sz val="12"/>
        <rFont val="UD デジタル 教科書体 N-R"/>
        <family val="1"/>
        <charset val="1"/>
      </rPr>
      <t xml:space="preserve">E32</t>
    </r>
    <r>
      <rPr>
        <sz val="12"/>
        <rFont val="UD デジタル 教科書体 N-R"/>
        <family val="1"/>
        <charset val="128"/>
      </rPr>
      <t xml:space="preserve">=IF(OR(AND(</t>
    </r>
    <r>
      <rPr>
        <sz val="12"/>
        <color rgb="FF0000FF"/>
        <rFont val="UD デジタル 教科書体 N-R"/>
        <family val="1"/>
        <charset val="128"/>
      </rPr>
      <t xml:space="preserve">E3</t>
    </r>
    <r>
      <rPr>
        <sz val="12"/>
        <rFont val="UD デジタル 教科書体 N-R"/>
        <family val="1"/>
        <charset val="128"/>
      </rPr>
      <t xml:space="preserve">&lt;=74,</t>
    </r>
    <r>
      <rPr>
        <sz val="12"/>
        <color rgb="FF0000FF"/>
        <rFont val="UD デジタル 教科書体 N-R"/>
        <family val="1"/>
        <charset val="128"/>
      </rPr>
      <t xml:space="preserve">E3</t>
    </r>
    <r>
      <rPr>
        <sz val="12"/>
        <rFont val="UD デジタル 教科書体 N-R"/>
        <family val="1"/>
        <charset val="128"/>
      </rPr>
      <t xml:space="preserve">&lt;&gt;0),AND(</t>
    </r>
    <r>
      <rPr>
        <sz val="12"/>
        <color rgb="FFFF00FF"/>
        <rFont val="UD デジタル 教科書体 N-R"/>
        <family val="1"/>
        <charset val="128"/>
      </rPr>
      <t xml:space="preserve">E4</t>
    </r>
    <r>
      <rPr>
        <sz val="12"/>
        <rFont val="UD デジタル 教科書体 N-R"/>
        <family val="1"/>
        <charset val="128"/>
      </rPr>
      <t xml:space="preserve">&lt;=74,</t>
    </r>
    <r>
      <rPr>
        <sz val="12"/>
        <color rgb="FFFF00FF"/>
        <rFont val="UD デジタル 教科書体 N-R"/>
        <family val="1"/>
        <charset val="128"/>
      </rPr>
      <t xml:space="preserve">E4</t>
    </r>
    <r>
      <rPr>
        <sz val="12"/>
        <rFont val="UD デジタル 教科書体 N-R"/>
        <family val="1"/>
        <charset val="128"/>
      </rPr>
      <t xml:space="preserve">&lt;&gt;0)),</t>
    </r>
    <r>
      <rPr>
        <sz val="12"/>
        <color rgb="FF000080"/>
        <rFont val="UD デジタル 教科書体 N-R"/>
        <family val="1"/>
        <charset val="128"/>
      </rPr>
      <t xml:space="preserve">$L$66</t>
    </r>
    <r>
      <rPr>
        <sz val="12"/>
        <rFont val="UD デジタル 教科書体 N-R"/>
        <family val="1"/>
        <charset val="128"/>
      </rPr>
      <t xml:space="preserve">*</t>
    </r>
    <r>
      <rPr>
        <sz val="12"/>
        <color rgb="FF800000"/>
        <rFont val="UD デジタル 教科書体 N-R"/>
        <family val="1"/>
        <charset val="128"/>
      </rPr>
      <t xml:space="preserve">E25</t>
    </r>
    <r>
      <rPr>
        <sz val="12"/>
        <rFont val="UD デジタル 教科書体 N-R"/>
        <family val="1"/>
        <charset val="128"/>
      </rPr>
      <t xml:space="preserve">,IF(</t>
    </r>
    <r>
      <rPr>
        <sz val="12"/>
        <color rgb="FF0000FF"/>
        <rFont val="UD デジタル 教科書体 N-R"/>
        <family val="1"/>
        <charset val="128"/>
      </rPr>
      <t xml:space="preserve">E3</t>
    </r>
    <r>
      <rPr>
        <sz val="12"/>
        <rFont val="UD デジタル 教科書体 N-R"/>
        <family val="1"/>
        <charset val="128"/>
      </rPr>
      <t xml:space="preserve">=75,</t>
    </r>
    <r>
      <rPr>
        <sz val="12"/>
        <color rgb="FF000080"/>
        <rFont val="UD デジタル 教科書体 N-R"/>
        <family val="1"/>
        <charset val="128"/>
      </rPr>
      <t xml:space="preserve">$L$66</t>
    </r>
    <r>
      <rPr>
        <sz val="12"/>
        <rFont val="UD デジタル 教科書体 N-R"/>
        <family val="1"/>
        <charset val="128"/>
      </rPr>
      <t xml:space="preserve">*</t>
    </r>
    <r>
      <rPr>
        <sz val="12"/>
        <color rgb="FF800000"/>
        <rFont val="UD デジタル 教科書体 N-R"/>
        <family val="1"/>
        <charset val="128"/>
      </rPr>
      <t xml:space="preserve">E25</t>
    </r>
    <r>
      <rPr>
        <sz val="12"/>
        <rFont val="UD デジタル 教科書体 N-R"/>
        <family val="1"/>
        <charset val="128"/>
      </rPr>
      <t xml:space="preserve">*(12-</t>
    </r>
    <r>
      <rPr>
        <sz val="12"/>
        <color rgb="FFFF0000"/>
        <rFont val="UD デジタル 教科書体 N-R"/>
        <family val="1"/>
        <charset val="128"/>
      </rPr>
      <t xml:space="preserve">$D$58</t>
    </r>
    <r>
      <rPr>
        <sz val="12"/>
        <rFont val="UD デジタル 教科書体 N-R"/>
        <family val="1"/>
        <charset val="128"/>
      </rPr>
      <t xml:space="preserve">)/12,IF(</t>
    </r>
    <r>
      <rPr>
        <sz val="12"/>
        <color rgb="FFFF00FF"/>
        <rFont val="UD デジタル 教科書体 N-R"/>
        <family val="1"/>
        <charset val="128"/>
      </rPr>
      <t xml:space="preserve">E4</t>
    </r>
    <r>
      <rPr>
        <sz val="12"/>
        <rFont val="UD デジタル 教科書体 N-R"/>
        <family val="1"/>
        <charset val="128"/>
      </rPr>
      <t xml:space="preserve">=75,</t>
    </r>
    <r>
      <rPr>
        <sz val="12"/>
        <color rgb="FF000080"/>
        <rFont val="UD デジタル 教科書体 N-R"/>
        <family val="1"/>
        <charset val="128"/>
      </rPr>
      <t xml:space="preserve">$L$66</t>
    </r>
    <r>
      <rPr>
        <sz val="12"/>
        <rFont val="UD デジタル 教科書体 N-R"/>
        <family val="1"/>
        <charset val="128"/>
      </rPr>
      <t xml:space="preserve">*</t>
    </r>
    <r>
      <rPr>
        <sz val="12"/>
        <color rgb="FF800000"/>
        <rFont val="UD デジタル 教科書体 N-R"/>
        <family val="1"/>
        <charset val="128"/>
      </rPr>
      <t xml:space="preserve">E25</t>
    </r>
    <r>
      <rPr>
        <sz val="12"/>
        <rFont val="UD デジタル 教科書体 N-R"/>
        <family val="1"/>
        <charset val="128"/>
      </rPr>
      <t xml:space="preserve">*(12-</t>
    </r>
    <r>
      <rPr>
        <sz val="12"/>
        <color rgb="FF800000"/>
        <rFont val="UD デジタル 教科書体 N-R"/>
        <family val="1"/>
        <charset val="128"/>
      </rPr>
      <t xml:space="preserve">$D$59</t>
    </r>
    <r>
      <rPr>
        <sz val="12"/>
        <rFont val="UD デジタル 教科書体 N-R"/>
        <family val="1"/>
        <charset val="128"/>
      </rPr>
      <t xml:space="preserve">)/12,0)))</t>
    </r>
  </si>
  <si>
    <r>
      <rPr>
        <sz val="12"/>
        <rFont val="UD デジタル 教科書体 N-R"/>
        <family val="1"/>
        <charset val="128"/>
      </rPr>
      <t xml:space="preserve">IF①=IF(OR②,</t>
    </r>
    <r>
      <rPr>
        <sz val="12"/>
        <color rgb="FF000080"/>
        <rFont val="UD デジタル 教科書体 N-R"/>
        <family val="1"/>
        <charset val="128"/>
      </rPr>
      <t xml:space="preserve">$L$66</t>
    </r>
    <r>
      <rPr>
        <sz val="12"/>
        <rFont val="UD デジタル 教科書体 N-R"/>
        <family val="1"/>
        <charset val="128"/>
      </rPr>
      <t xml:space="preserve">*</t>
    </r>
    <r>
      <rPr>
        <sz val="12"/>
        <color rgb="FF800000"/>
        <rFont val="UD デジタル 教科書体 N-R"/>
        <family val="1"/>
        <charset val="128"/>
      </rPr>
      <t xml:space="preserve">E25</t>
    </r>
    <r>
      <rPr>
        <sz val="12"/>
        <rFont val="UD デジタル 教科書体 N-R"/>
        <family val="1"/>
        <charset val="128"/>
      </rPr>
      <t xml:space="preserve">,IF③)</t>
    </r>
  </si>
  <si>
    <t xml:space="preserve">L66（世帯別平等割額(1世帯））にE25（国保軽減率）を掛けた値</t>
  </si>
  <si>
    <r>
      <rPr>
        <sz val="12"/>
        <rFont val="UD デジタル 教科書体 N-R"/>
        <family val="1"/>
        <charset val="128"/>
      </rPr>
      <t xml:space="preserve">IF③=IF(</t>
    </r>
    <r>
      <rPr>
        <sz val="12"/>
        <color rgb="FF0000FF"/>
        <rFont val="UD デジタル 教科書体 N-R"/>
        <family val="1"/>
        <charset val="128"/>
      </rPr>
      <t xml:space="preserve">E3</t>
    </r>
    <r>
      <rPr>
        <sz val="12"/>
        <rFont val="UD デジタル 教科書体 N-R"/>
        <family val="1"/>
        <charset val="128"/>
      </rPr>
      <t xml:space="preserve">=75,</t>
    </r>
    <r>
      <rPr>
        <sz val="12"/>
        <color rgb="FF000080"/>
        <rFont val="UD デジタル 教科書体 N-R"/>
        <family val="1"/>
        <charset val="128"/>
      </rPr>
      <t xml:space="preserve">$L$66</t>
    </r>
    <r>
      <rPr>
        <sz val="12"/>
        <rFont val="UD デジタル 教科書体 N-R"/>
        <family val="1"/>
        <charset val="128"/>
      </rPr>
      <t xml:space="preserve">*</t>
    </r>
    <r>
      <rPr>
        <sz val="12"/>
        <color rgb="FF800000"/>
        <rFont val="UD デジタル 教科書体 N-R"/>
        <family val="1"/>
        <charset val="128"/>
      </rPr>
      <t xml:space="preserve">E25</t>
    </r>
    <r>
      <rPr>
        <sz val="12"/>
        <rFont val="UD デジタル 教科書体 N-R"/>
        <family val="1"/>
        <charset val="128"/>
      </rPr>
      <t xml:space="preserve">*(12-</t>
    </r>
    <r>
      <rPr>
        <sz val="12"/>
        <color rgb="FFFF0000"/>
        <rFont val="UD デジタル 教科書体 N-R"/>
        <family val="1"/>
        <charset val="128"/>
      </rPr>
      <t xml:space="preserve">$D$58</t>
    </r>
    <r>
      <rPr>
        <sz val="12"/>
        <rFont val="UD デジタル 教科書体 N-R"/>
        <family val="1"/>
        <charset val="128"/>
      </rPr>
      <t xml:space="preserve">)/12,IF⑥)</t>
    </r>
  </si>
  <si>
    <t xml:space="preserve">E3（年齢夫）が75歳ならL66（世帯別平等割額(1世帯））にE25（国保軽減率）と(12-D58)（夫誕生月前の月数）を12で割った値を掛けた値</t>
  </si>
  <si>
    <r>
      <rPr>
        <sz val="12"/>
        <rFont val="UD デジタル 教科書体 N-R"/>
        <family val="1"/>
        <charset val="128"/>
      </rPr>
      <t xml:space="preserve">IF③=IF(</t>
    </r>
    <r>
      <rPr>
        <sz val="12"/>
        <color rgb="FFFF00FF"/>
        <rFont val="UD デジタル 教科書体 N-R"/>
        <family val="1"/>
        <charset val="128"/>
      </rPr>
      <t xml:space="preserve">E4</t>
    </r>
    <r>
      <rPr>
        <sz val="12"/>
        <rFont val="UD デジタル 教科書体 N-R"/>
        <family val="1"/>
        <charset val="128"/>
      </rPr>
      <t xml:space="preserve">=75,</t>
    </r>
    <r>
      <rPr>
        <sz val="12"/>
        <color rgb="FF000080"/>
        <rFont val="UD デジタル 教科書体 N-R"/>
        <family val="1"/>
        <charset val="128"/>
      </rPr>
      <t xml:space="preserve">$L$66</t>
    </r>
    <r>
      <rPr>
        <sz val="12"/>
        <rFont val="UD デジタル 教科書体 N-R"/>
        <family val="1"/>
        <charset val="128"/>
      </rPr>
      <t xml:space="preserve">*</t>
    </r>
    <r>
      <rPr>
        <sz val="12"/>
        <color rgb="FF800000"/>
        <rFont val="UD デジタル 教科書体 N-R"/>
        <family val="1"/>
        <charset val="128"/>
      </rPr>
      <t xml:space="preserve">E25</t>
    </r>
    <r>
      <rPr>
        <sz val="12"/>
        <rFont val="UD デジタル 教科書体 N-R"/>
        <family val="1"/>
        <charset val="128"/>
      </rPr>
      <t xml:space="preserve">*(12-</t>
    </r>
    <r>
      <rPr>
        <sz val="12"/>
        <color rgb="FF800000"/>
        <rFont val="UD デジタル 教科書体 N-R"/>
        <family val="1"/>
        <charset val="128"/>
      </rPr>
      <t xml:space="preserve">$D$59</t>
    </r>
    <r>
      <rPr>
        <sz val="12"/>
        <rFont val="UD デジタル 教科書体 N-R"/>
        <family val="1"/>
        <charset val="128"/>
      </rPr>
      <t xml:space="preserve">)/12,0)</t>
    </r>
  </si>
  <si>
    <t xml:space="preserve">E33～AS33</t>
  </si>
  <si>
    <r>
      <rPr>
        <sz val="12"/>
        <rFont val="UD デジタル 教科書体 N-R"/>
        <family val="1"/>
        <charset val="128"/>
      </rPr>
      <t xml:space="preserve">E33=ROUNDDOWN(IF(AND(</t>
    </r>
    <r>
      <rPr>
        <sz val="12"/>
        <color rgb="FF0000FF"/>
        <rFont val="UD デジタル 教科書体 N-R"/>
        <family val="1"/>
        <charset val="128"/>
      </rPr>
      <t xml:space="preserve">E3</t>
    </r>
    <r>
      <rPr>
        <sz val="12"/>
        <rFont val="UD デジタル 教科書体 N-R"/>
        <family val="1"/>
        <charset val="128"/>
      </rPr>
      <t xml:space="preserve">&lt;=74,</t>
    </r>
    <r>
      <rPr>
        <sz val="12"/>
        <color rgb="FF0000FF"/>
        <rFont val="UD デジタル 教科書体 N-R"/>
        <family val="1"/>
        <charset val="128"/>
      </rPr>
      <t xml:space="preserve">E3</t>
    </r>
    <r>
      <rPr>
        <sz val="12"/>
        <rFont val="UD デジタル 教科書体 N-R"/>
        <family val="1"/>
        <charset val="128"/>
      </rPr>
      <t xml:space="preserve">&lt;&gt;0),</t>
    </r>
    <r>
      <rPr>
        <sz val="12"/>
        <color rgb="FFFF00FF"/>
        <rFont val="UD デジタル 教科書体 N-R"/>
        <family val="1"/>
        <charset val="128"/>
      </rPr>
      <t xml:space="preserve">$I$66</t>
    </r>
    <r>
      <rPr>
        <sz val="12"/>
        <rFont val="UD デジタル 教科書体 N-R"/>
        <family val="1"/>
        <charset val="128"/>
      </rPr>
      <t xml:space="preserve">*</t>
    </r>
    <r>
      <rPr>
        <sz val="12"/>
        <color rgb="FF008000"/>
        <rFont val="UD デジタル 教科書体 N-R"/>
        <family val="1"/>
        <charset val="128"/>
      </rPr>
      <t xml:space="preserve">E25</t>
    </r>
    <r>
      <rPr>
        <sz val="12"/>
        <rFont val="UD デジタル 教科書体 N-R"/>
        <family val="1"/>
        <charset val="128"/>
      </rPr>
      <t xml:space="preserve">,IF(</t>
    </r>
    <r>
      <rPr>
        <sz val="12"/>
        <color rgb="FF0000FF"/>
        <rFont val="UD デジタル 教科書体 N-R"/>
        <family val="1"/>
        <charset val="128"/>
      </rPr>
      <t xml:space="preserve">E3</t>
    </r>
    <r>
      <rPr>
        <sz val="12"/>
        <rFont val="UD デジタル 教科書体 N-R"/>
        <family val="1"/>
        <charset val="128"/>
      </rPr>
      <t xml:space="preserve">=75,</t>
    </r>
    <r>
      <rPr>
        <sz val="12"/>
        <color rgb="FFFF00FF"/>
        <rFont val="UD デジタル 教科書体 N-R"/>
        <family val="1"/>
        <charset val="128"/>
      </rPr>
      <t xml:space="preserve">$I$66</t>
    </r>
    <r>
      <rPr>
        <sz val="12"/>
        <rFont val="UD デジタル 教科書体 N-R"/>
        <family val="1"/>
        <charset val="128"/>
      </rPr>
      <t xml:space="preserve">*</t>
    </r>
    <r>
      <rPr>
        <sz val="12"/>
        <color rgb="FF008000"/>
        <rFont val="UD デジタル 教科書体 N-R"/>
        <family val="1"/>
        <charset val="128"/>
      </rPr>
      <t xml:space="preserve">E25</t>
    </r>
    <r>
      <rPr>
        <sz val="12"/>
        <rFont val="UD デジタル 教科書体 N-R"/>
        <family val="1"/>
        <charset val="128"/>
      </rPr>
      <t xml:space="preserve">*(12-</t>
    </r>
    <r>
      <rPr>
        <sz val="12"/>
        <color rgb="FF808000"/>
        <rFont val="UD デジタル 教科書体 N-R"/>
        <family val="1"/>
        <charset val="128"/>
      </rPr>
      <t xml:space="preserve">$D$58</t>
    </r>
    <r>
      <rPr>
        <sz val="12"/>
        <rFont val="UD デジタル 教科書体 N-R"/>
        <family val="1"/>
        <charset val="128"/>
      </rPr>
      <t xml:space="preserve">)/12,0)),-1)</t>
    </r>
  </si>
  <si>
    <r>
      <rPr>
        <sz val="12"/>
        <rFont val="UD デジタル 教科書体 N-R"/>
        <family val="1"/>
        <charset val="128"/>
      </rPr>
      <t xml:space="preserve">IF①=IF(AND②,</t>
    </r>
    <r>
      <rPr>
        <sz val="12"/>
        <color rgb="FFFF00FF"/>
        <rFont val="UD デジタル 教科書体 N-R"/>
        <family val="1"/>
        <charset val="128"/>
      </rPr>
      <t xml:space="preserve">$I$66</t>
    </r>
    <r>
      <rPr>
        <sz val="12"/>
        <rFont val="UD デジタル 教科書体 N-R"/>
        <family val="1"/>
        <charset val="128"/>
      </rPr>
      <t xml:space="preserve">*</t>
    </r>
    <r>
      <rPr>
        <sz val="12"/>
        <color rgb="FF008000"/>
        <rFont val="UD デジタル 教科書体 N-R"/>
        <family val="1"/>
        <charset val="128"/>
      </rPr>
      <t xml:space="preserve">E25</t>
    </r>
    <r>
      <rPr>
        <sz val="12"/>
        <rFont val="UD デジタル 教科書体 N-R"/>
        <family val="1"/>
        <charset val="128"/>
      </rPr>
      <t xml:space="preserve">,IF③)</t>
    </r>
  </si>
  <si>
    <r>
      <rPr>
        <sz val="12"/>
        <rFont val="UD デジタル 教科書体 N-R"/>
        <family val="1"/>
        <charset val="128"/>
      </rPr>
      <t xml:space="preserve">I66（被保険者均等割額）に</t>
    </r>
    <r>
      <rPr>
        <sz val="12"/>
        <rFont val="UD デジタル 教科書体 N-R"/>
        <family val="1"/>
        <charset val="1"/>
      </rPr>
      <t xml:space="preserve">E25（</t>
    </r>
    <r>
      <rPr>
        <sz val="12"/>
        <rFont val="UD デジタル 教科書体 N-R"/>
        <family val="1"/>
        <charset val="128"/>
      </rPr>
      <t xml:space="preserve">国保軽減率</t>
    </r>
    <r>
      <rPr>
        <sz val="12"/>
        <rFont val="UD デジタル 教科書体 N-R"/>
        <family val="1"/>
        <charset val="1"/>
      </rPr>
      <t xml:space="preserve">）を掛けた値</t>
    </r>
  </si>
  <si>
    <r>
      <rPr>
        <sz val="12"/>
        <rFont val="UD デジタル 教科書体 N-R"/>
        <family val="1"/>
        <charset val="128"/>
      </rPr>
      <t xml:space="preserve">IF③=IF(</t>
    </r>
    <r>
      <rPr>
        <sz val="12"/>
        <color rgb="FF0000FF"/>
        <rFont val="UD デジタル 教科書体 N-R"/>
        <family val="1"/>
        <charset val="128"/>
      </rPr>
      <t xml:space="preserve">E3</t>
    </r>
    <r>
      <rPr>
        <sz val="12"/>
        <rFont val="UD デジタル 教科書体 N-R"/>
        <family val="1"/>
        <charset val="128"/>
      </rPr>
      <t xml:space="preserve">=75,</t>
    </r>
    <r>
      <rPr>
        <sz val="12"/>
        <color rgb="FFFF00FF"/>
        <rFont val="UD デジタル 教科書体 N-R"/>
        <family val="1"/>
        <charset val="128"/>
      </rPr>
      <t xml:space="preserve">$I$66</t>
    </r>
    <r>
      <rPr>
        <sz val="12"/>
        <rFont val="UD デジタル 教科書体 N-R"/>
        <family val="1"/>
        <charset val="128"/>
      </rPr>
      <t xml:space="preserve">*</t>
    </r>
    <r>
      <rPr>
        <sz val="12"/>
        <color rgb="FF008000"/>
        <rFont val="UD デジタル 教科書体 N-R"/>
        <family val="1"/>
        <charset val="128"/>
      </rPr>
      <t xml:space="preserve">E25</t>
    </r>
    <r>
      <rPr>
        <sz val="12"/>
        <rFont val="UD デジタル 教科書体 N-R"/>
        <family val="1"/>
        <charset val="128"/>
      </rPr>
      <t xml:space="preserve">*(12-</t>
    </r>
    <r>
      <rPr>
        <sz val="12"/>
        <color rgb="FF808000"/>
        <rFont val="UD デジタル 教科書体 N-R"/>
        <family val="1"/>
        <charset val="128"/>
      </rPr>
      <t xml:space="preserve">$D$58</t>
    </r>
    <r>
      <rPr>
        <sz val="12"/>
        <rFont val="UD デジタル 教科書体 N-R"/>
        <family val="1"/>
        <charset val="128"/>
      </rPr>
      <t xml:space="preserve">)/12,0)</t>
    </r>
  </si>
  <si>
    <t xml:space="preserve">E3（年齢夫）が75歳ならI66（世帯別平等割額(1世帯））にE25（国保軽減率）と(12-D58)（夫誕生月前の月数）を12で割った値を掛けた値</t>
  </si>
  <si>
    <t xml:space="preserve">E34～AS34</t>
  </si>
  <si>
    <r>
      <rPr>
        <sz val="12"/>
        <rFont val="UD デジタル 教科書体 N-R"/>
        <family val="1"/>
        <charset val="128"/>
      </rPr>
      <t xml:space="preserve">E34=ROUNDDOWN(IF(AND(</t>
    </r>
    <r>
      <rPr>
        <sz val="12"/>
        <color rgb="FF0000FF"/>
        <rFont val="UD デジタル 教科書体 N-R"/>
        <family val="1"/>
        <charset val="128"/>
      </rPr>
      <t xml:space="preserve">E4</t>
    </r>
    <r>
      <rPr>
        <sz val="12"/>
        <rFont val="UD デジタル 教科書体 N-R"/>
        <family val="1"/>
        <charset val="128"/>
      </rPr>
      <t xml:space="preserve">&lt;=74,</t>
    </r>
    <r>
      <rPr>
        <sz val="12"/>
        <color rgb="FF0000FF"/>
        <rFont val="UD デジタル 教科書体 N-R"/>
        <family val="1"/>
        <charset val="128"/>
      </rPr>
      <t xml:space="preserve">E4</t>
    </r>
    <r>
      <rPr>
        <sz val="12"/>
        <rFont val="UD デジタル 教科書体 N-R"/>
        <family val="1"/>
        <charset val="128"/>
      </rPr>
      <t xml:space="preserve">&lt;&gt;0),</t>
    </r>
    <r>
      <rPr>
        <sz val="12"/>
        <color rgb="FFFF00FF"/>
        <rFont val="UD デジタル 教科書体 N-R"/>
        <family val="1"/>
        <charset val="128"/>
      </rPr>
      <t xml:space="preserve">$I$66</t>
    </r>
    <r>
      <rPr>
        <sz val="12"/>
        <rFont val="UD デジタル 教科書体 N-R"/>
        <family val="1"/>
        <charset val="128"/>
      </rPr>
      <t xml:space="preserve">*</t>
    </r>
    <r>
      <rPr>
        <sz val="12"/>
        <color rgb="FF008000"/>
        <rFont val="UD デジタル 教科書体 N-R"/>
        <family val="1"/>
        <charset val="128"/>
      </rPr>
      <t xml:space="preserve">E25</t>
    </r>
    <r>
      <rPr>
        <sz val="12"/>
        <rFont val="UD デジタル 教科書体 N-R"/>
        <family val="1"/>
        <charset val="128"/>
      </rPr>
      <t xml:space="preserve">,IF(</t>
    </r>
    <r>
      <rPr>
        <sz val="12"/>
        <color rgb="FF0000FF"/>
        <rFont val="UD デジタル 教科書体 N-R"/>
        <family val="1"/>
        <charset val="128"/>
      </rPr>
      <t xml:space="preserve">E4</t>
    </r>
    <r>
      <rPr>
        <sz val="12"/>
        <rFont val="UD デジタル 教科書体 N-R"/>
        <family val="1"/>
        <charset val="128"/>
      </rPr>
      <t xml:space="preserve">=75,</t>
    </r>
    <r>
      <rPr>
        <sz val="12"/>
        <color rgb="FFFF00FF"/>
        <rFont val="UD デジタル 教科書体 N-R"/>
        <family val="1"/>
        <charset val="128"/>
      </rPr>
      <t xml:space="preserve">$I$66</t>
    </r>
    <r>
      <rPr>
        <sz val="12"/>
        <rFont val="UD デジタル 教科書体 N-R"/>
        <family val="1"/>
        <charset val="128"/>
      </rPr>
      <t xml:space="preserve">*</t>
    </r>
    <r>
      <rPr>
        <sz val="12"/>
        <color rgb="FF008000"/>
        <rFont val="UD デジタル 教科書体 N-R"/>
        <family val="1"/>
        <charset val="128"/>
      </rPr>
      <t xml:space="preserve">E25</t>
    </r>
    <r>
      <rPr>
        <sz val="12"/>
        <rFont val="UD デジタル 教科書体 N-R"/>
        <family val="1"/>
        <charset val="128"/>
      </rPr>
      <t xml:space="preserve">*(12-</t>
    </r>
    <r>
      <rPr>
        <sz val="12"/>
        <color rgb="FF808000"/>
        <rFont val="UD デジタル 教科書体 N-R"/>
        <family val="1"/>
        <charset val="128"/>
      </rPr>
      <t xml:space="preserve">$D$59</t>
    </r>
    <r>
      <rPr>
        <sz val="12"/>
        <rFont val="UD デジタル 教科書体 N-R"/>
        <family val="1"/>
        <charset val="128"/>
      </rPr>
      <t xml:space="preserve">)/12,0)),-1)</t>
    </r>
  </si>
  <si>
    <r>
      <rPr>
        <sz val="12"/>
        <rFont val="UD デジタル 教科書体 N-R"/>
        <family val="1"/>
        <charset val="128"/>
      </rPr>
      <t xml:space="preserve">IF③=IF(</t>
    </r>
    <r>
      <rPr>
        <sz val="12"/>
        <color rgb="FF0000FF"/>
        <rFont val="UD デジタル 教科書体 N-R"/>
        <family val="1"/>
        <charset val="128"/>
      </rPr>
      <t xml:space="preserve">E4</t>
    </r>
    <r>
      <rPr>
        <sz val="12"/>
        <rFont val="UD デジタル 教科書体 N-R"/>
        <family val="1"/>
        <charset val="128"/>
      </rPr>
      <t xml:space="preserve">=75,</t>
    </r>
    <r>
      <rPr>
        <sz val="12"/>
        <color rgb="FFFF00FF"/>
        <rFont val="UD デジタル 教科書体 N-R"/>
        <family val="1"/>
        <charset val="128"/>
      </rPr>
      <t xml:space="preserve">$I$66</t>
    </r>
    <r>
      <rPr>
        <sz val="12"/>
        <rFont val="UD デジタル 教科書体 N-R"/>
        <family val="1"/>
        <charset val="128"/>
      </rPr>
      <t xml:space="preserve">*</t>
    </r>
    <r>
      <rPr>
        <sz val="12"/>
        <color rgb="FF008000"/>
        <rFont val="UD デジタル 教科書体 N-R"/>
        <family val="1"/>
        <charset val="128"/>
      </rPr>
      <t xml:space="preserve">E25</t>
    </r>
    <r>
      <rPr>
        <sz val="12"/>
        <rFont val="UD デジタル 教科書体 N-R"/>
        <family val="1"/>
        <charset val="128"/>
      </rPr>
      <t xml:space="preserve">*(12-</t>
    </r>
    <r>
      <rPr>
        <sz val="12"/>
        <color rgb="FF808000"/>
        <rFont val="UD デジタル 教科書体 N-R"/>
        <family val="1"/>
        <charset val="128"/>
      </rPr>
      <t xml:space="preserve">$D$59</t>
    </r>
    <r>
      <rPr>
        <sz val="12"/>
        <rFont val="UD デジタル 教科書体 N-R"/>
        <family val="1"/>
        <charset val="128"/>
      </rPr>
      <t xml:space="preserve">)/12,0)</t>
    </r>
  </si>
  <si>
    <t xml:space="preserve">E4（年齢妻）が75歳ならI66（世帯別平等割額(1世帯））にE25（国保軽減率）と(12-D59)（妻誕生月前の月数）を12で割った値を掛けた値</t>
  </si>
  <si>
    <t xml:space="preserve">E35～AS35</t>
  </si>
  <si>
    <t xml:space="preserve">国保後期高齢者支援分保険料計 </t>
  </si>
  <si>
    <r>
      <rPr>
        <sz val="12"/>
        <rFont val="UD デジタル 教科書体 N-R"/>
        <family val="1"/>
        <charset val="1"/>
      </rPr>
      <t xml:space="preserve">E35</t>
    </r>
    <r>
      <rPr>
        <sz val="12"/>
        <rFont val="UD デジタル 教科書体 N-R"/>
        <family val="1"/>
        <charset val="128"/>
      </rPr>
      <t xml:space="preserve">=SUM(E31:E34)</t>
    </r>
  </si>
  <si>
    <t xml:space="preserve">SUM(E31:E34)</t>
  </si>
  <si>
    <t xml:space="preserve">E31からE34までを足した値</t>
  </si>
  <si>
    <t xml:space="preserve">E36～AS36</t>
  </si>
  <si>
    <r>
      <rPr>
        <sz val="12"/>
        <rFont val="UD デジタル 教科書体 N-R"/>
        <family val="1"/>
        <charset val="1"/>
      </rPr>
      <t xml:space="preserve">E36</t>
    </r>
    <r>
      <rPr>
        <sz val="12"/>
        <rFont val="UD デジタル 教科書体 N-R"/>
        <family val="1"/>
        <charset val="128"/>
      </rPr>
      <t xml:space="preserve">=ROUNDDOWN(IF(AND(</t>
    </r>
    <r>
      <rPr>
        <sz val="12"/>
        <color rgb="FF0000FF"/>
        <rFont val="UD デジタル 教科書体 N-R"/>
        <family val="1"/>
        <charset val="128"/>
      </rPr>
      <t xml:space="preserve">E3</t>
    </r>
    <r>
      <rPr>
        <sz val="12"/>
        <rFont val="UD デジタル 教科書体 N-R"/>
        <family val="1"/>
        <charset val="128"/>
      </rPr>
      <t xml:space="preserve">&lt;=64,</t>
    </r>
    <r>
      <rPr>
        <sz val="12"/>
        <color rgb="FFFF0000"/>
        <rFont val="UD デジタル 教科書体 N-R"/>
        <family val="1"/>
        <charset val="128"/>
      </rPr>
      <t xml:space="preserve">E4</t>
    </r>
    <r>
      <rPr>
        <sz val="12"/>
        <rFont val="UD デジタル 教科書体 N-R"/>
        <family val="1"/>
        <charset val="128"/>
      </rPr>
      <t xml:space="preserve">&lt;=64,</t>
    </r>
    <r>
      <rPr>
        <sz val="12"/>
        <color rgb="FF0000FF"/>
        <rFont val="UD デジタル 教科書体 N-R"/>
        <family val="1"/>
        <charset val="128"/>
      </rPr>
      <t xml:space="preserve">E3</t>
    </r>
    <r>
      <rPr>
        <sz val="12"/>
        <rFont val="UD デジタル 教科書体 N-R"/>
        <family val="1"/>
        <charset val="128"/>
      </rPr>
      <t xml:space="preserve">&gt;=41,</t>
    </r>
    <r>
      <rPr>
        <sz val="12"/>
        <color rgb="FFFF0000"/>
        <rFont val="UD デジタル 教科書体 N-R"/>
        <family val="1"/>
        <charset val="128"/>
      </rPr>
      <t xml:space="preserve">E4</t>
    </r>
    <r>
      <rPr>
        <sz val="12"/>
        <rFont val="UD デジタル 教科書体 N-R"/>
        <family val="1"/>
        <charset val="128"/>
      </rPr>
      <t xml:space="preserve">&gt;=41),(</t>
    </r>
    <r>
      <rPr>
        <sz val="12"/>
        <color rgb="FF000080"/>
        <rFont val="UD デジタル 教科書体 N-R"/>
        <family val="1"/>
        <charset val="128"/>
      </rPr>
      <t xml:space="preserve">D21</t>
    </r>
    <r>
      <rPr>
        <sz val="12"/>
        <rFont val="UD デジタル 教科書体 N-R"/>
        <family val="1"/>
        <charset val="128"/>
      </rPr>
      <t xml:space="preserve">+</t>
    </r>
    <r>
      <rPr>
        <sz val="12"/>
        <color rgb="FF800000"/>
        <rFont val="UD デジタル 教科書体 N-R"/>
        <family val="1"/>
        <charset val="128"/>
      </rPr>
      <t xml:space="preserve">D22</t>
    </r>
    <r>
      <rPr>
        <sz val="12"/>
        <rFont val="UD デジタル 教科書体 N-R"/>
        <family val="1"/>
        <charset val="128"/>
      </rPr>
      <t xml:space="preserve">)*</t>
    </r>
    <r>
      <rPr>
        <sz val="12"/>
        <color rgb="FF800080"/>
        <rFont val="UD デジタル 教科書体 N-R"/>
        <family val="1"/>
        <charset val="128"/>
      </rPr>
      <t xml:space="preserve">$G$69</t>
    </r>
    <r>
      <rPr>
        <sz val="12"/>
        <rFont val="UD デジタル 教科書体 N-R"/>
        <family val="1"/>
        <charset val="128"/>
      </rPr>
      <t xml:space="preserve">,IF(OR(</t>
    </r>
    <r>
      <rPr>
        <sz val="12"/>
        <color rgb="FF0000FF"/>
        <rFont val="UD デジタル 教科書体 N-R"/>
        <family val="1"/>
        <charset val="128"/>
      </rPr>
      <t xml:space="preserve">E3</t>
    </r>
    <r>
      <rPr>
        <sz val="12"/>
        <rFont val="UD デジタル 教科書体 N-R"/>
        <family val="1"/>
        <charset val="128"/>
      </rPr>
      <t xml:space="preserve">&gt;=66,</t>
    </r>
    <r>
      <rPr>
        <sz val="12"/>
        <color rgb="FF0000FF"/>
        <rFont val="UD デジタル 教科書体 N-R"/>
        <family val="1"/>
        <charset val="128"/>
      </rPr>
      <t xml:space="preserve">E3</t>
    </r>
    <r>
      <rPr>
        <sz val="12"/>
        <rFont val="UD デジタル 教科書体 N-R"/>
        <family val="1"/>
        <charset val="128"/>
      </rPr>
      <t xml:space="preserve">=0),IF(</t>
    </r>
    <r>
      <rPr>
        <sz val="12"/>
        <color rgb="FFFF0000"/>
        <rFont val="UD デジタル 教科書体 N-R"/>
        <family val="1"/>
        <charset val="128"/>
      </rPr>
      <t xml:space="preserve">E4</t>
    </r>
    <r>
      <rPr>
        <sz val="12"/>
        <rFont val="UD デジタル 教科書体 N-R"/>
        <family val="1"/>
        <charset val="128"/>
      </rPr>
      <t xml:space="preserve">=0,0,</t>
    </r>
    <r>
      <rPr>
        <sz val="12"/>
        <color rgb="FF800000"/>
        <rFont val="UD デジタル 教科書体 N-R"/>
        <family val="1"/>
        <charset val="128"/>
      </rPr>
      <t xml:space="preserve">D22</t>
    </r>
    <r>
      <rPr>
        <sz val="12"/>
        <rFont val="UD デジタル 教科書体 N-R"/>
        <family val="1"/>
        <charset val="128"/>
      </rPr>
      <t xml:space="preserve">*</t>
    </r>
    <r>
      <rPr>
        <sz val="12"/>
        <color rgb="FF800080"/>
        <rFont val="UD デジタル 教科書体 N-R"/>
        <family val="1"/>
        <charset val="128"/>
      </rPr>
      <t xml:space="preserve">$G$69</t>
    </r>
    <r>
      <rPr>
        <sz val="12"/>
        <rFont val="UD デジタル 教科書体 N-R"/>
        <family val="1"/>
        <charset val="128"/>
      </rPr>
      <t xml:space="preserve">*IF(</t>
    </r>
    <r>
      <rPr>
        <sz val="12"/>
        <color rgb="FFFF0000"/>
        <rFont val="UD デジタル 教科書体 N-R"/>
        <family val="1"/>
        <charset val="128"/>
      </rPr>
      <t xml:space="preserve">E4</t>
    </r>
    <r>
      <rPr>
        <sz val="12"/>
        <rFont val="UD デジタル 教科書体 N-R"/>
        <family val="1"/>
        <charset val="128"/>
      </rPr>
      <t xml:space="preserve">=40,</t>
    </r>
    <r>
      <rPr>
        <sz val="12"/>
        <color rgb="FF800000"/>
        <rFont val="UD デジタル 教科書体 N-R"/>
        <family val="1"/>
        <charset val="128"/>
      </rPr>
      <t xml:space="preserve">$D$59</t>
    </r>
    <r>
      <rPr>
        <sz val="12"/>
        <rFont val="UD デジタル 教科書体 N-R"/>
        <family val="1"/>
        <charset val="128"/>
      </rPr>
      <t xml:space="preserve">/12,(IF(</t>
    </r>
    <r>
      <rPr>
        <sz val="12"/>
        <color rgb="FFFF0000"/>
        <rFont val="UD デジタル 教科書体 N-R"/>
        <family val="1"/>
        <charset val="128"/>
      </rPr>
      <t xml:space="preserve">E4</t>
    </r>
    <r>
      <rPr>
        <sz val="12"/>
        <rFont val="UD デジタル 教科書体 N-R"/>
        <family val="1"/>
        <charset val="128"/>
      </rPr>
      <t xml:space="preserve">=65,(12-</t>
    </r>
    <r>
      <rPr>
        <sz val="12"/>
        <color rgb="FF800000"/>
        <rFont val="UD デジタル 教科書体 N-R"/>
        <family val="1"/>
        <charset val="128"/>
      </rPr>
      <t xml:space="preserve">$D$59</t>
    </r>
    <r>
      <rPr>
        <sz val="12"/>
        <rFont val="UD デジタル 教科書体 N-R"/>
        <family val="1"/>
        <charset val="128"/>
      </rPr>
      <t xml:space="preserve">)/12,1)))),</t>
    </r>
    <r>
      <rPr>
        <sz val="12"/>
        <color rgb="FF000080"/>
        <rFont val="UD デジタル 教科書体 N-R"/>
        <family val="1"/>
        <charset val="128"/>
      </rPr>
      <t xml:space="preserve">D21</t>
    </r>
    <r>
      <rPr>
        <sz val="12"/>
        <rFont val="UD デジタル 教科書体 N-R"/>
        <family val="1"/>
        <charset val="128"/>
      </rPr>
      <t xml:space="preserve">*</t>
    </r>
    <r>
      <rPr>
        <sz val="12"/>
        <color rgb="FF800080"/>
        <rFont val="UD デジタル 教科書体 N-R"/>
        <family val="1"/>
        <charset val="128"/>
      </rPr>
      <t xml:space="preserve">$G$69</t>
    </r>
    <r>
      <rPr>
        <sz val="12"/>
        <rFont val="UD デジタル 教科書体 N-R"/>
        <family val="1"/>
        <charset val="128"/>
      </rPr>
      <t xml:space="preserve">*IF(</t>
    </r>
    <r>
      <rPr>
        <sz val="12"/>
        <color rgb="FF0000FF"/>
        <rFont val="UD デジタル 教科書体 N-R"/>
        <family val="1"/>
        <charset val="128"/>
      </rPr>
      <t xml:space="preserve">E3</t>
    </r>
    <r>
      <rPr>
        <sz val="12"/>
        <rFont val="UD デジタル 教科書体 N-R"/>
        <family val="1"/>
        <charset val="128"/>
      </rPr>
      <t xml:space="preserve">=40,</t>
    </r>
    <r>
      <rPr>
        <sz val="12"/>
        <color rgb="FF008000"/>
        <rFont val="UD デジタル 教科書体 N-R"/>
        <family val="1"/>
        <charset val="128"/>
      </rPr>
      <t xml:space="preserve">$D$58</t>
    </r>
    <r>
      <rPr>
        <sz val="12"/>
        <rFont val="UD デジタル 教科書体 N-R"/>
        <family val="1"/>
        <charset val="128"/>
      </rPr>
      <t xml:space="preserve">/12,(IF(</t>
    </r>
    <r>
      <rPr>
        <sz val="12"/>
        <color rgb="FF0000FF"/>
        <rFont val="UD デジタル 教科書体 N-R"/>
        <family val="1"/>
        <charset val="128"/>
      </rPr>
      <t xml:space="preserve">E3</t>
    </r>
    <r>
      <rPr>
        <sz val="12"/>
        <rFont val="UD デジタル 教科書体 N-R"/>
        <family val="1"/>
        <charset val="128"/>
      </rPr>
      <t xml:space="preserve">=65,(12-</t>
    </r>
    <r>
      <rPr>
        <sz val="12"/>
        <color rgb="FF008000"/>
        <rFont val="UD デジタル 教科書体 N-R"/>
        <family val="1"/>
        <charset val="128"/>
      </rPr>
      <t xml:space="preserve">$D$58</t>
    </r>
    <r>
      <rPr>
        <sz val="12"/>
        <rFont val="UD デジタル 教科書体 N-R"/>
        <family val="1"/>
        <charset val="128"/>
      </rPr>
      <t xml:space="preserve">)/12,1))))),-1)</t>
    </r>
  </si>
  <si>
    <r>
      <rPr>
        <sz val="12"/>
        <rFont val="UD デジタル 教科書体 N-R"/>
        <family val="1"/>
        <charset val="128"/>
      </rPr>
      <t xml:space="preserve">IF①=IF(AND②,(</t>
    </r>
    <r>
      <rPr>
        <sz val="12"/>
        <color rgb="FF000080"/>
        <rFont val="UD デジタル 教科書体 N-R"/>
        <family val="1"/>
        <charset val="128"/>
      </rPr>
      <t xml:space="preserve">D21</t>
    </r>
    <r>
      <rPr>
        <sz val="12"/>
        <rFont val="UD デジタル 教科書体 N-R"/>
        <family val="1"/>
        <charset val="128"/>
      </rPr>
      <t xml:space="preserve">+</t>
    </r>
    <r>
      <rPr>
        <sz val="12"/>
        <color rgb="FF800000"/>
        <rFont val="UD デジタル 教科書体 N-R"/>
        <family val="1"/>
        <charset val="128"/>
      </rPr>
      <t xml:space="preserve">D22</t>
    </r>
    <r>
      <rPr>
        <sz val="12"/>
        <rFont val="UD デジタル 教科書体 N-R"/>
        <family val="1"/>
        <charset val="128"/>
      </rPr>
      <t xml:space="preserve">)*</t>
    </r>
    <r>
      <rPr>
        <sz val="12"/>
        <color rgb="FF800080"/>
        <rFont val="UD デジタル 教科書体 N-R"/>
        <family val="1"/>
        <charset val="128"/>
      </rPr>
      <t xml:space="preserve">$G$69</t>
    </r>
    <r>
      <rPr>
        <sz val="12"/>
        <rFont val="UD デジタル 教科書体 N-R"/>
        <family val="1"/>
        <charset val="128"/>
      </rPr>
      <t xml:space="preserve">,IF③)</t>
    </r>
  </si>
  <si>
    <t xml:space="preserve">D21（前年基準総所得金額夫）とD22（前年基準総所得金額妻）を足した値にG69（所得割率）を掛けた値</t>
  </si>
  <si>
    <r>
      <rPr>
        <sz val="12"/>
        <rFont val="UD デジタル 教科書体 N-R"/>
        <family val="1"/>
        <charset val="128"/>
      </rPr>
      <t xml:space="preserve">AND②=AND(</t>
    </r>
    <r>
      <rPr>
        <sz val="12"/>
        <color rgb="FF0000FF"/>
        <rFont val="UD デジタル 教科書体 N-R"/>
        <family val="1"/>
        <charset val="128"/>
      </rPr>
      <t xml:space="preserve">E3</t>
    </r>
    <r>
      <rPr>
        <sz val="12"/>
        <rFont val="UD デジタル 教科書体 N-R"/>
        <family val="1"/>
        <charset val="128"/>
      </rPr>
      <t xml:space="preserve">&lt;=64,</t>
    </r>
    <r>
      <rPr>
        <sz val="12"/>
        <color rgb="FFFF0000"/>
        <rFont val="UD デジタル 教科書体 N-R"/>
        <family val="1"/>
        <charset val="128"/>
      </rPr>
      <t xml:space="preserve">E4</t>
    </r>
    <r>
      <rPr>
        <sz val="12"/>
        <rFont val="UD デジタル 教科書体 N-R"/>
        <family val="1"/>
        <charset val="128"/>
      </rPr>
      <t xml:space="preserve">&lt;=64,</t>
    </r>
    <r>
      <rPr>
        <sz val="12"/>
        <color rgb="FF0000FF"/>
        <rFont val="UD デジタル 教科書体 N-R"/>
        <family val="1"/>
        <charset val="128"/>
      </rPr>
      <t xml:space="preserve">E3</t>
    </r>
    <r>
      <rPr>
        <sz val="12"/>
        <rFont val="UD デジタル 教科書体 N-R"/>
        <family val="1"/>
        <charset val="128"/>
      </rPr>
      <t xml:space="preserve">&gt;=41,</t>
    </r>
    <r>
      <rPr>
        <sz val="12"/>
        <color rgb="FFFF0000"/>
        <rFont val="UD デジタル 教科書体 N-R"/>
        <family val="1"/>
        <charset val="128"/>
      </rPr>
      <t xml:space="preserve">E4</t>
    </r>
    <r>
      <rPr>
        <sz val="12"/>
        <rFont val="UD デジタル 教科書体 N-R"/>
        <family val="1"/>
        <charset val="128"/>
      </rPr>
      <t xml:space="preserve">&gt;=41)</t>
    </r>
  </si>
  <si>
    <t xml:space="preserve">E3（年齢夫）、E4（年齢妻）がともに64歳以下で、かつ41歳以上</t>
  </si>
  <si>
    <t xml:space="preserve">IF③=IF(OR④,IF⑤,D21*$G$69IF⑥)</t>
  </si>
  <si>
    <t xml:space="preserve">さらにIF⑤で判定を行う</t>
  </si>
  <si>
    <r>
      <rPr>
        <sz val="12"/>
        <rFont val="UD デジタル 教科書体 N-R"/>
        <family val="1"/>
        <charset val="128"/>
      </rPr>
      <t xml:space="preserve">D21（前年基準総所得金額夫）に</t>
    </r>
    <r>
      <rPr>
        <sz val="12"/>
        <rFont val="UD デジタル 教科書体 N-R"/>
        <family val="1"/>
        <charset val="1"/>
      </rPr>
      <t xml:space="preserve">G69（所得割率）を掛けた値にIF⑥の値を掛ける</t>
    </r>
  </si>
  <si>
    <r>
      <rPr>
        <sz val="12"/>
        <rFont val="UD デジタル 教科書体 N-R"/>
        <family val="1"/>
        <charset val="128"/>
      </rPr>
      <t xml:space="preserve">OR④=OR(</t>
    </r>
    <r>
      <rPr>
        <sz val="12"/>
        <color rgb="FF0000FF"/>
        <rFont val="UD デジタル 教科書体 N-R"/>
        <family val="1"/>
        <charset val="128"/>
      </rPr>
      <t xml:space="preserve">E3</t>
    </r>
    <r>
      <rPr>
        <sz val="12"/>
        <rFont val="UD デジタル 教科書体 N-R"/>
        <family val="1"/>
        <charset val="128"/>
      </rPr>
      <t xml:space="preserve">&gt;=66,</t>
    </r>
    <r>
      <rPr>
        <sz val="12"/>
        <color rgb="FF0000FF"/>
        <rFont val="UD デジタル 教科書体 N-R"/>
        <family val="1"/>
        <charset val="128"/>
      </rPr>
      <t xml:space="preserve">E3</t>
    </r>
    <r>
      <rPr>
        <sz val="12"/>
        <rFont val="UD デジタル 教科書体 N-R"/>
        <family val="1"/>
        <charset val="128"/>
      </rPr>
      <t xml:space="preserve">=0)</t>
    </r>
  </si>
  <si>
    <t xml:space="preserve">E3（年齢夫）が66歳以上か0</t>
  </si>
  <si>
    <r>
      <rPr>
        <sz val="12"/>
        <rFont val="UD デジタル 教科書体 N-R"/>
        <family val="1"/>
        <charset val="128"/>
      </rPr>
      <t xml:space="preserve">IF⑤=IF(</t>
    </r>
    <r>
      <rPr>
        <sz val="12"/>
        <color rgb="FFFF0000"/>
        <rFont val="UD デジタル 教科書体 N-R"/>
        <family val="1"/>
        <charset val="128"/>
      </rPr>
      <t xml:space="preserve">E4</t>
    </r>
    <r>
      <rPr>
        <sz val="12"/>
        <rFont val="UD デジタル 教科書体 N-R"/>
        <family val="1"/>
        <charset val="128"/>
      </rPr>
      <t xml:space="preserve">=0,0,</t>
    </r>
    <r>
      <rPr>
        <sz val="12"/>
        <color rgb="FF800000"/>
        <rFont val="UD デジタル 教科書体 N-R"/>
        <family val="1"/>
        <charset val="128"/>
      </rPr>
      <t xml:space="preserve">D22</t>
    </r>
    <r>
      <rPr>
        <sz val="12"/>
        <rFont val="UD デジタル 教科書体 N-R"/>
        <family val="1"/>
        <charset val="128"/>
      </rPr>
      <t xml:space="preserve">*</t>
    </r>
    <r>
      <rPr>
        <sz val="12"/>
        <color rgb="FF800080"/>
        <rFont val="UD デジタル 教科書体 N-R"/>
        <family val="1"/>
        <charset val="128"/>
      </rPr>
      <t xml:space="preserve">$G$69</t>
    </r>
    <r>
      <rPr>
        <sz val="12"/>
        <rFont val="UD デジタル 教科書体 N-R"/>
        <family val="1"/>
        <charset val="128"/>
      </rPr>
      <t xml:space="preserve">*IF⑦)</t>
    </r>
  </si>
  <si>
    <t xml:space="preserve">E4（年齢妻）が0なら0</t>
  </si>
  <si>
    <r>
      <rPr>
        <sz val="12"/>
        <rFont val="UD デジタル 教科書体 N-R"/>
        <family val="1"/>
        <charset val="128"/>
      </rPr>
      <t xml:space="preserve">D22（前年基準総所得金額妻）に</t>
    </r>
    <r>
      <rPr>
        <sz val="12"/>
        <rFont val="UD デジタル 教科書体 N-R"/>
        <family val="1"/>
        <charset val="1"/>
      </rPr>
      <t xml:space="preserve">G69（所得割率）を掛けた値にIF⑦の値を掛ける</t>
    </r>
  </si>
  <si>
    <r>
      <rPr>
        <sz val="12"/>
        <rFont val="UD デジタル 教科書体 N-R"/>
        <family val="1"/>
        <charset val="128"/>
      </rPr>
      <t xml:space="preserve">IF⑦=IF(</t>
    </r>
    <r>
      <rPr>
        <sz val="12"/>
        <color rgb="FFFF0000"/>
        <rFont val="UD デジタル 教科書体 N-R"/>
        <family val="1"/>
        <charset val="128"/>
      </rPr>
      <t xml:space="preserve">E4</t>
    </r>
    <r>
      <rPr>
        <sz val="12"/>
        <rFont val="UD デジタル 教科書体 N-R"/>
        <family val="1"/>
        <charset val="128"/>
      </rPr>
      <t xml:space="preserve">=40,</t>
    </r>
    <r>
      <rPr>
        <sz val="12"/>
        <color rgb="FF800000"/>
        <rFont val="UD デジタル 教科書体 N-R"/>
        <family val="1"/>
        <charset val="128"/>
      </rPr>
      <t xml:space="preserve">$D$59</t>
    </r>
    <r>
      <rPr>
        <sz val="12"/>
        <rFont val="UD デジタル 教科書体 N-R"/>
        <family val="1"/>
        <charset val="128"/>
      </rPr>
      <t xml:space="preserve">/12,IF⑧)</t>
    </r>
  </si>
  <si>
    <t xml:space="preserve">E4（年齢妻）が40歳ならD59（妻誕生月以後の月数）を12で割った値</t>
  </si>
  <si>
    <t xml:space="preserve">さらにIF⑧で判定を行う</t>
  </si>
  <si>
    <r>
      <rPr>
        <sz val="12"/>
        <rFont val="UD デジタル 教科書体 N-R"/>
        <family val="1"/>
        <charset val="128"/>
      </rPr>
      <t xml:space="preserve">IF⑧=IF(</t>
    </r>
    <r>
      <rPr>
        <sz val="12"/>
        <color rgb="FFFF0000"/>
        <rFont val="UD デジタル 教科書体 N-R"/>
        <family val="1"/>
        <charset val="128"/>
      </rPr>
      <t xml:space="preserve">E4</t>
    </r>
    <r>
      <rPr>
        <sz val="12"/>
        <rFont val="UD デジタル 教科書体 N-R"/>
        <family val="1"/>
        <charset val="128"/>
      </rPr>
      <t xml:space="preserve">=65,(12-</t>
    </r>
    <r>
      <rPr>
        <sz val="12"/>
        <color rgb="FF800000"/>
        <rFont val="UD デジタル 教科書体 N-R"/>
        <family val="1"/>
        <charset val="128"/>
      </rPr>
      <t xml:space="preserve">$D$59</t>
    </r>
    <r>
      <rPr>
        <sz val="12"/>
        <rFont val="UD デジタル 教科書体 N-R"/>
        <family val="1"/>
        <charset val="128"/>
      </rPr>
      <t xml:space="preserve">)/12,1)</t>
    </r>
  </si>
  <si>
    <t xml:space="preserve">E4（年齢妻）が65歳なら(12-D59)（妻誕生月前の月数）を12で割った値</t>
  </si>
  <si>
    <r>
      <rPr>
        <sz val="12"/>
        <rFont val="UD デジタル 教科書体 N-R"/>
        <family val="1"/>
        <charset val="128"/>
      </rPr>
      <t xml:space="preserve">IF⑥=IF(</t>
    </r>
    <r>
      <rPr>
        <sz val="12"/>
        <color rgb="FF0000FF"/>
        <rFont val="UD デジタル 教科書体 N-R"/>
        <family val="1"/>
        <charset val="128"/>
      </rPr>
      <t xml:space="preserve">E3</t>
    </r>
    <r>
      <rPr>
        <sz val="12"/>
        <rFont val="UD デジタル 教科書体 N-R"/>
        <family val="1"/>
        <charset val="128"/>
      </rPr>
      <t xml:space="preserve">=40,</t>
    </r>
    <r>
      <rPr>
        <sz val="12"/>
        <color rgb="FF008000"/>
        <rFont val="UD デジタル 教科書体 N-R"/>
        <family val="1"/>
        <charset val="128"/>
      </rPr>
      <t xml:space="preserve">$D$58</t>
    </r>
    <r>
      <rPr>
        <sz val="12"/>
        <rFont val="UD デジタル 教科書体 N-R"/>
        <family val="1"/>
        <charset val="128"/>
      </rPr>
      <t xml:space="preserve">/12,IF⑨)</t>
    </r>
  </si>
  <si>
    <t xml:space="preserve">E3（年齢夫）が40歳ならD58（夫誕生月以後の月数）を12で割った値</t>
  </si>
  <si>
    <t xml:space="preserve">さらにIF⑨で判定を行う</t>
  </si>
  <si>
    <r>
      <rPr>
        <sz val="12"/>
        <rFont val="UD デジタル 教科書体 N-R"/>
        <family val="1"/>
        <charset val="128"/>
      </rPr>
      <t xml:space="preserve">IF⑨=IF(</t>
    </r>
    <r>
      <rPr>
        <sz val="12"/>
        <color rgb="FF0000FF"/>
        <rFont val="UD デジタル 教科書体 N-R"/>
        <family val="1"/>
        <charset val="128"/>
      </rPr>
      <t xml:space="preserve">E3</t>
    </r>
    <r>
      <rPr>
        <sz val="12"/>
        <rFont val="UD デジタル 教科書体 N-R"/>
        <family val="1"/>
        <charset val="128"/>
      </rPr>
      <t xml:space="preserve">=65,(12-</t>
    </r>
    <r>
      <rPr>
        <sz val="12"/>
        <color rgb="FF008000"/>
        <rFont val="UD デジタル 教科書体 N-R"/>
        <family val="1"/>
        <charset val="128"/>
      </rPr>
      <t xml:space="preserve">$D$58</t>
    </r>
    <r>
      <rPr>
        <sz val="12"/>
        <rFont val="UD デジタル 教科書体 N-R"/>
        <family val="1"/>
        <charset val="128"/>
      </rPr>
      <t xml:space="preserve">)/12,1)</t>
    </r>
  </si>
  <si>
    <t xml:space="preserve">E3（年齢夫）が65歳なら(12-D58)（夫誕生月前の月数）を12で割った値</t>
  </si>
  <si>
    <t xml:space="preserve">E37～AS37</t>
  </si>
  <si>
    <r>
      <rPr>
        <sz val="12"/>
        <rFont val="UD デジタル 教科書体 N-R"/>
        <family val="1"/>
        <charset val="1"/>
      </rPr>
      <t xml:space="preserve">E37</t>
    </r>
    <r>
      <rPr>
        <sz val="12"/>
        <rFont val="UD デジタル 教科書体 N-R"/>
        <family val="1"/>
        <charset val="128"/>
      </rPr>
      <t xml:space="preserve">=IF(OR(AND(</t>
    </r>
    <r>
      <rPr>
        <sz val="12"/>
        <color rgb="FF0000FF"/>
        <rFont val="UD デジタル 教科書体 N-R"/>
        <family val="1"/>
        <charset val="128"/>
      </rPr>
      <t xml:space="preserve">E3</t>
    </r>
    <r>
      <rPr>
        <sz val="12"/>
        <rFont val="UD デジタル 教科書体 N-R"/>
        <family val="1"/>
        <charset val="128"/>
      </rPr>
      <t xml:space="preserve">&lt;=64,</t>
    </r>
    <r>
      <rPr>
        <sz val="12"/>
        <color rgb="FF0000FF"/>
        <rFont val="UD デジタル 教科書体 N-R"/>
        <family val="1"/>
        <charset val="128"/>
      </rPr>
      <t xml:space="preserve">E3</t>
    </r>
    <r>
      <rPr>
        <sz val="12"/>
        <rFont val="UD デジタル 教科書体 N-R"/>
        <family val="1"/>
        <charset val="128"/>
      </rPr>
      <t xml:space="preserve">&gt;=41),AND(</t>
    </r>
    <r>
      <rPr>
        <sz val="12"/>
        <color rgb="FFFF00FF"/>
        <rFont val="UD デジタル 教科書体 N-R"/>
        <family val="1"/>
        <charset val="128"/>
      </rPr>
      <t xml:space="preserve">E4</t>
    </r>
    <r>
      <rPr>
        <sz val="12"/>
        <rFont val="UD デジタル 教科書体 N-R"/>
        <family val="1"/>
        <charset val="128"/>
      </rPr>
      <t xml:space="preserve">&lt;=64,</t>
    </r>
    <r>
      <rPr>
        <sz val="12"/>
        <color rgb="FFFF00FF"/>
        <rFont val="UD デジタル 教科書体 N-R"/>
        <family val="1"/>
        <charset val="128"/>
      </rPr>
      <t xml:space="preserve">E4</t>
    </r>
    <r>
      <rPr>
        <sz val="12"/>
        <rFont val="UD デジタル 教科書体 N-R"/>
        <family val="1"/>
        <charset val="128"/>
      </rPr>
      <t xml:space="preserve">&gt;=41)),</t>
    </r>
    <r>
      <rPr>
        <sz val="12"/>
        <color rgb="FF000080"/>
        <rFont val="UD デジタル 教科書体 N-R"/>
        <family val="1"/>
        <charset val="128"/>
      </rPr>
      <t xml:space="preserve">$L$69</t>
    </r>
    <r>
      <rPr>
        <sz val="12"/>
        <rFont val="UD デジタル 教科書体 N-R"/>
        <family val="1"/>
        <charset val="128"/>
      </rPr>
      <t xml:space="preserve">*</t>
    </r>
    <r>
      <rPr>
        <sz val="12"/>
        <color rgb="FF800000"/>
        <rFont val="UD デジタル 教科書体 N-R"/>
        <family val="1"/>
        <charset val="128"/>
      </rPr>
      <t xml:space="preserve">E25</t>
    </r>
    <r>
      <rPr>
        <sz val="12"/>
        <rFont val="UD デジタル 教科書体 N-R"/>
        <family val="1"/>
        <charset val="128"/>
      </rPr>
      <t xml:space="preserve">,</t>
    </r>
    <r>
      <rPr>
        <sz val="12"/>
        <color rgb="FF000080"/>
        <rFont val="UD デジタル 教科書体 N-R"/>
        <family val="1"/>
        <charset val="128"/>
      </rPr>
      <t xml:space="preserve">$L$69</t>
    </r>
    <r>
      <rPr>
        <sz val="12"/>
        <rFont val="UD デジタル 教科書体 N-R"/>
        <family val="1"/>
        <charset val="128"/>
      </rPr>
      <t xml:space="preserve">*</t>
    </r>
    <r>
      <rPr>
        <sz val="12"/>
        <color rgb="FF800000"/>
        <rFont val="UD デジタル 教科書体 N-R"/>
        <family val="1"/>
        <charset val="128"/>
      </rPr>
      <t xml:space="preserve">E25</t>
    </r>
    <r>
      <rPr>
        <sz val="12"/>
        <rFont val="UD デジタル 教科書体 N-R"/>
        <family val="1"/>
        <charset val="128"/>
      </rPr>
      <t xml:space="preserve">*IF(</t>
    </r>
    <r>
      <rPr>
        <sz val="12"/>
        <color rgb="FF0000FF"/>
        <rFont val="UD デジタル 教科書体 N-R"/>
        <family val="1"/>
        <charset val="128"/>
      </rPr>
      <t xml:space="preserve">E3</t>
    </r>
    <r>
      <rPr>
        <sz val="12"/>
        <rFont val="UD デジタル 教科書体 N-R"/>
        <family val="1"/>
        <charset val="128"/>
      </rPr>
      <t xml:space="preserve">=40,</t>
    </r>
    <r>
      <rPr>
        <sz val="12"/>
        <color rgb="FFFF0000"/>
        <rFont val="UD デジタル 教科書体 N-R"/>
        <family val="1"/>
        <charset val="128"/>
      </rPr>
      <t xml:space="preserve">$D$58</t>
    </r>
    <r>
      <rPr>
        <sz val="12"/>
        <rFont val="UD デジタル 教科書体 N-R"/>
        <family val="1"/>
        <charset val="128"/>
      </rPr>
      <t xml:space="preserve">/12,IF(</t>
    </r>
    <r>
      <rPr>
        <sz val="12"/>
        <color rgb="FFFF00FF"/>
        <rFont val="UD デジタル 教科書体 N-R"/>
        <family val="1"/>
        <charset val="128"/>
      </rPr>
      <t xml:space="preserve">E4</t>
    </r>
    <r>
      <rPr>
        <sz val="12"/>
        <rFont val="UD デジタル 教科書体 N-R"/>
        <family val="1"/>
        <charset val="128"/>
      </rPr>
      <t xml:space="preserve">=40,</t>
    </r>
    <r>
      <rPr>
        <sz val="12"/>
        <color rgb="FF008000"/>
        <rFont val="UD デジタル 教科書体 N-R"/>
        <family val="1"/>
        <charset val="128"/>
      </rPr>
      <t xml:space="preserve">$D$59</t>
    </r>
    <r>
      <rPr>
        <sz val="12"/>
        <rFont val="UD デジタル 教科書体 N-R"/>
        <family val="1"/>
        <charset val="128"/>
      </rPr>
      <t xml:space="preserve">/12,IF(</t>
    </r>
    <r>
      <rPr>
        <sz val="12"/>
        <color rgb="FF0000FF"/>
        <rFont val="UD デジタル 教科書体 N-R"/>
        <family val="1"/>
        <charset val="128"/>
      </rPr>
      <t xml:space="preserve">E3</t>
    </r>
    <r>
      <rPr>
        <sz val="12"/>
        <rFont val="UD デジタル 教科書体 N-R"/>
        <family val="1"/>
        <charset val="128"/>
      </rPr>
      <t xml:space="preserve">=65,(12-</t>
    </r>
    <r>
      <rPr>
        <sz val="12"/>
        <color rgb="FFFF0000"/>
        <rFont val="UD デジタル 教科書体 N-R"/>
        <family val="1"/>
        <charset val="128"/>
      </rPr>
      <t xml:space="preserve">$D$58</t>
    </r>
    <r>
      <rPr>
        <sz val="12"/>
        <rFont val="UD デジタル 教科書体 N-R"/>
        <family val="1"/>
        <charset val="128"/>
      </rPr>
      <t xml:space="preserve">)/12,IF(</t>
    </r>
    <r>
      <rPr>
        <sz val="12"/>
        <color rgb="FFFF00FF"/>
        <rFont val="UD デジタル 教科書体 N-R"/>
        <family val="1"/>
        <charset val="128"/>
      </rPr>
      <t xml:space="preserve">E4</t>
    </r>
    <r>
      <rPr>
        <sz val="12"/>
        <rFont val="UD デジタル 教科書体 N-R"/>
        <family val="1"/>
        <charset val="128"/>
      </rPr>
      <t xml:space="preserve">=65,(12-</t>
    </r>
    <r>
      <rPr>
        <sz val="12"/>
        <color rgb="FF008000"/>
        <rFont val="UD デジタル 教科書体 N-R"/>
        <family val="1"/>
        <charset val="128"/>
      </rPr>
      <t xml:space="preserve">$D$59</t>
    </r>
    <r>
      <rPr>
        <sz val="12"/>
        <rFont val="UD デジタル 教科書体 N-R"/>
        <family val="1"/>
        <charset val="128"/>
      </rPr>
      <t xml:space="preserve">)/12,0)))))</t>
    </r>
  </si>
  <si>
    <r>
      <rPr>
        <sz val="12"/>
        <rFont val="UD デジタル 教科書体 N-R"/>
        <family val="1"/>
        <charset val="128"/>
      </rPr>
      <t xml:space="preserve">IF①=IF(OR②,</t>
    </r>
    <r>
      <rPr>
        <sz val="12"/>
        <color rgb="FF000080"/>
        <rFont val="UD デジタル 教科書体 N-R"/>
        <family val="1"/>
        <charset val="128"/>
      </rPr>
      <t xml:space="preserve">$L$69</t>
    </r>
    <r>
      <rPr>
        <sz val="12"/>
        <rFont val="UD デジタル 教科書体 N-R"/>
        <family val="1"/>
        <charset val="128"/>
      </rPr>
      <t xml:space="preserve">*</t>
    </r>
    <r>
      <rPr>
        <sz val="12"/>
        <color rgb="FF800000"/>
        <rFont val="UD デジタル 教科書体 N-R"/>
        <family val="1"/>
        <charset val="128"/>
      </rPr>
      <t xml:space="preserve">E25</t>
    </r>
    <r>
      <rPr>
        <sz val="12"/>
        <rFont val="UD デジタル 教科書体 N-R"/>
        <family val="1"/>
        <charset val="128"/>
      </rPr>
      <t xml:space="preserve">,</t>
    </r>
    <r>
      <rPr>
        <sz val="12"/>
        <color rgb="FF000080"/>
        <rFont val="UD デジタル 教科書体 N-R"/>
        <family val="1"/>
        <charset val="128"/>
      </rPr>
      <t xml:space="preserve">$L$69</t>
    </r>
    <r>
      <rPr>
        <sz val="12"/>
        <rFont val="UD デジタル 教科書体 N-R"/>
        <family val="1"/>
        <charset val="128"/>
      </rPr>
      <t xml:space="preserve">*</t>
    </r>
    <r>
      <rPr>
        <sz val="12"/>
        <color rgb="FF800000"/>
        <rFont val="UD デジタル 教科書体 N-R"/>
        <family val="1"/>
        <charset val="128"/>
      </rPr>
      <t xml:space="preserve">E25</t>
    </r>
    <r>
      <rPr>
        <sz val="12"/>
        <rFont val="UD デジタル 教科書体 N-R"/>
        <family val="1"/>
        <charset val="128"/>
      </rPr>
      <t xml:space="preserve">*IF③)</t>
    </r>
  </si>
  <si>
    <t xml:space="preserve">L69（世帯別平等割額(1世帯））にE25（国保軽減率）を掛けた値</t>
  </si>
  <si>
    <t xml:space="preserve">L69（世帯別平等割額(1世帯））にE25（国保軽減率）を掛けた値に、さらにIF③の値を掛ける</t>
  </si>
  <si>
    <r>
      <rPr>
        <sz val="12"/>
        <rFont val="UD デジタル 教科書体 N-R"/>
        <family val="1"/>
        <charset val="128"/>
      </rPr>
      <t xml:space="preserve">AND④=AND(</t>
    </r>
    <r>
      <rPr>
        <sz val="12"/>
        <color rgb="FF0000FF"/>
        <rFont val="UD デジタル 教科書体 N-R"/>
        <family val="1"/>
        <charset val="128"/>
      </rPr>
      <t xml:space="preserve">E3</t>
    </r>
    <r>
      <rPr>
        <sz val="12"/>
        <rFont val="UD デジタル 教科書体 N-R"/>
        <family val="1"/>
        <charset val="128"/>
      </rPr>
      <t xml:space="preserve">&lt;=64,</t>
    </r>
    <r>
      <rPr>
        <sz val="12"/>
        <color rgb="FF0000FF"/>
        <rFont val="UD デジタル 教科書体 N-R"/>
        <family val="1"/>
        <charset val="128"/>
      </rPr>
      <t xml:space="preserve">E3</t>
    </r>
    <r>
      <rPr>
        <sz val="12"/>
        <rFont val="UD デジタル 教科書体 N-R"/>
        <family val="1"/>
        <charset val="128"/>
      </rPr>
      <t xml:space="preserve">&gt;=41)</t>
    </r>
  </si>
  <si>
    <t xml:space="preserve">E3（年齢夫）が64歳以下で、41歳以上</t>
  </si>
  <si>
    <r>
      <rPr>
        <sz val="12"/>
        <rFont val="UD デジタル 教科書体 N-R"/>
        <family val="1"/>
        <charset val="128"/>
      </rPr>
      <t xml:space="preserve">AND⑤=ANDAND(</t>
    </r>
    <r>
      <rPr>
        <sz val="12"/>
        <color rgb="FFFF00FF"/>
        <rFont val="UD デジタル 教科書体 N-R"/>
        <family val="1"/>
        <charset val="128"/>
      </rPr>
      <t xml:space="preserve">E4</t>
    </r>
    <r>
      <rPr>
        <sz val="12"/>
        <rFont val="UD デジタル 教科書体 N-R"/>
        <family val="1"/>
        <charset val="128"/>
      </rPr>
      <t xml:space="preserve">&lt;=64,</t>
    </r>
    <r>
      <rPr>
        <sz val="12"/>
        <color rgb="FFFF00FF"/>
        <rFont val="UD デジタル 教科書体 N-R"/>
        <family val="1"/>
        <charset val="128"/>
      </rPr>
      <t xml:space="preserve">E4</t>
    </r>
    <r>
      <rPr>
        <sz val="12"/>
        <rFont val="UD デジタル 教科書体 N-R"/>
        <family val="1"/>
        <charset val="128"/>
      </rPr>
      <t xml:space="preserve">&gt;=41)</t>
    </r>
  </si>
  <si>
    <t xml:space="preserve">E4（年齢妻）が64歳以下で、41歳以上</t>
  </si>
  <si>
    <r>
      <rPr>
        <sz val="12"/>
        <rFont val="UD デジタル 教科書体 N-R"/>
        <family val="1"/>
        <charset val="128"/>
      </rPr>
      <t xml:space="preserve">IF③=IF(</t>
    </r>
    <r>
      <rPr>
        <sz val="12"/>
        <color rgb="FF0000FF"/>
        <rFont val="UD デジタル 教科書体 N-R"/>
        <family val="1"/>
        <charset val="128"/>
      </rPr>
      <t xml:space="preserve">E3</t>
    </r>
    <r>
      <rPr>
        <sz val="12"/>
        <rFont val="UD デジタル 教科書体 N-R"/>
        <family val="1"/>
        <charset val="128"/>
      </rPr>
      <t xml:space="preserve">=40,</t>
    </r>
    <r>
      <rPr>
        <sz val="12"/>
        <color rgb="FFFF0000"/>
        <rFont val="UD デジタル 教科書体 N-R"/>
        <family val="1"/>
        <charset val="128"/>
      </rPr>
      <t xml:space="preserve">$D$58</t>
    </r>
    <r>
      <rPr>
        <sz val="12"/>
        <rFont val="UD デジタル 教科書体 N-R"/>
        <family val="1"/>
        <charset val="128"/>
      </rPr>
      <t xml:space="preserve">/12,IF⑥)</t>
    </r>
  </si>
  <si>
    <r>
      <rPr>
        <sz val="12"/>
        <rFont val="UD デジタル 教科書体 N-R"/>
        <family val="1"/>
        <charset val="128"/>
      </rPr>
      <t xml:space="preserve">IF⑥=IF(</t>
    </r>
    <r>
      <rPr>
        <sz val="12"/>
        <color rgb="FFFF00FF"/>
        <rFont val="UD デジタル 教科書体 N-R"/>
        <family val="1"/>
        <charset val="128"/>
      </rPr>
      <t xml:space="preserve">E4</t>
    </r>
    <r>
      <rPr>
        <sz val="12"/>
        <rFont val="UD デジタル 教科書体 N-R"/>
        <family val="1"/>
        <charset val="128"/>
      </rPr>
      <t xml:space="preserve">=40,</t>
    </r>
    <r>
      <rPr>
        <sz val="12"/>
        <color rgb="FF008000"/>
        <rFont val="UD デジタル 教科書体 N-R"/>
        <family val="1"/>
        <charset val="128"/>
      </rPr>
      <t xml:space="preserve">$D$59</t>
    </r>
    <r>
      <rPr>
        <sz val="12"/>
        <rFont val="UD デジタル 教科書体 N-R"/>
        <family val="1"/>
        <charset val="128"/>
      </rPr>
      <t xml:space="preserve">/12,IF⑦</t>
    </r>
  </si>
  <si>
    <t xml:space="preserve">さらにIF⑦で判定を行う</t>
  </si>
  <si>
    <r>
      <rPr>
        <sz val="12"/>
        <rFont val="UD デジタル 教科書体 N-R"/>
        <family val="1"/>
        <charset val="128"/>
      </rPr>
      <t xml:space="preserve">IF⑦=IF(</t>
    </r>
    <r>
      <rPr>
        <sz val="12"/>
        <color rgb="FF0000FF"/>
        <rFont val="UD デジタル 教科書体 N-R"/>
        <family val="1"/>
        <charset val="128"/>
      </rPr>
      <t xml:space="preserve">E3</t>
    </r>
    <r>
      <rPr>
        <sz val="12"/>
        <rFont val="UD デジタル 教科書体 N-R"/>
        <family val="1"/>
        <charset val="128"/>
      </rPr>
      <t xml:space="preserve">=65,(12-</t>
    </r>
    <r>
      <rPr>
        <sz val="12"/>
        <color rgb="FFFF0000"/>
        <rFont val="UD デジタル 教科書体 N-R"/>
        <family val="1"/>
        <charset val="128"/>
      </rPr>
      <t xml:space="preserve">$D$58</t>
    </r>
    <r>
      <rPr>
        <sz val="12"/>
        <rFont val="UD デジタル 教科書体 N-R"/>
        <family val="1"/>
        <charset val="128"/>
      </rPr>
      <t xml:space="preserve">)/12,IF⑧)</t>
    </r>
  </si>
  <si>
    <r>
      <rPr>
        <sz val="12"/>
        <rFont val="UD デジタル 教科書体 N-R"/>
        <family val="1"/>
        <charset val="128"/>
      </rPr>
      <t xml:space="preserve">IF⑧=IF(</t>
    </r>
    <r>
      <rPr>
        <sz val="12"/>
        <color rgb="FFFF00FF"/>
        <rFont val="UD デジタル 教科書体 N-R"/>
        <family val="1"/>
        <charset val="128"/>
      </rPr>
      <t xml:space="preserve">E4</t>
    </r>
    <r>
      <rPr>
        <sz val="12"/>
        <rFont val="UD デジタル 教科書体 N-R"/>
        <family val="1"/>
        <charset val="128"/>
      </rPr>
      <t xml:space="preserve">=65,(12-</t>
    </r>
    <r>
      <rPr>
        <sz val="12"/>
        <color rgb="FF008000"/>
        <rFont val="UD デジタル 教科書体 N-R"/>
        <family val="1"/>
        <charset val="128"/>
      </rPr>
      <t xml:space="preserve">$D$59</t>
    </r>
    <r>
      <rPr>
        <sz val="12"/>
        <rFont val="UD デジタル 教科書体 N-R"/>
        <family val="1"/>
        <charset val="128"/>
      </rPr>
      <t xml:space="preserve">)/12,0)</t>
    </r>
  </si>
  <si>
    <t xml:space="preserve">E38～AS38</t>
  </si>
  <si>
    <r>
      <rPr>
        <sz val="12"/>
        <rFont val="UD デジタル 教科書体 N-R"/>
        <family val="1"/>
        <charset val="128"/>
      </rPr>
      <t xml:space="preserve">E38=ROUNDDOWN(IF(AND(</t>
    </r>
    <r>
      <rPr>
        <sz val="12"/>
        <color rgb="FF0000FF"/>
        <rFont val="UD デジタル 教科書体 N-R"/>
        <family val="1"/>
        <charset val="128"/>
      </rPr>
      <t xml:space="preserve">E3</t>
    </r>
    <r>
      <rPr>
        <sz val="12"/>
        <rFont val="UD デジタル 教科書体 N-R"/>
        <family val="1"/>
        <charset val="128"/>
      </rPr>
      <t xml:space="preserve">&lt;=64,</t>
    </r>
    <r>
      <rPr>
        <sz val="12"/>
        <color rgb="FF0000FF"/>
        <rFont val="UD デジタル 教科書体 N-R"/>
        <family val="1"/>
        <charset val="128"/>
      </rPr>
      <t xml:space="preserve">E3</t>
    </r>
    <r>
      <rPr>
        <sz val="12"/>
        <rFont val="UD デジタル 教科書体 N-R"/>
        <family val="1"/>
        <charset val="128"/>
      </rPr>
      <t xml:space="preserve">&gt;=41),</t>
    </r>
    <r>
      <rPr>
        <sz val="12"/>
        <color rgb="FFFF00FF"/>
        <rFont val="UD デジタル 教科書体 N-R"/>
        <family val="1"/>
        <charset val="128"/>
      </rPr>
      <t xml:space="preserve">$I$69</t>
    </r>
    <r>
      <rPr>
        <sz val="12"/>
        <rFont val="UD デジタル 教科書体 N-R"/>
        <family val="1"/>
        <charset val="128"/>
      </rPr>
      <t xml:space="preserve">*</t>
    </r>
    <r>
      <rPr>
        <sz val="12"/>
        <color rgb="FF008000"/>
        <rFont val="UD デジタル 教科書体 N-R"/>
        <family val="1"/>
        <charset val="128"/>
      </rPr>
      <t xml:space="preserve">E25</t>
    </r>
    <r>
      <rPr>
        <sz val="12"/>
        <rFont val="UD デジタル 教科書体 N-R"/>
        <family val="1"/>
        <charset val="128"/>
      </rPr>
      <t xml:space="preserve">,</t>
    </r>
    <r>
      <rPr>
        <sz val="12"/>
        <color rgb="FFFF00FF"/>
        <rFont val="UD デジタル 教科書体 N-R"/>
        <family val="1"/>
        <charset val="128"/>
      </rPr>
      <t xml:space="preserve">$I$69</t>
    </r>
    <r>
      <rPr>
        <sz val="12"/>
        <rFont val="UD デジタル 教科書体 N-R"/>
        <family val="1"/>
        <charset val="128"/>
      </rPr>
      <t xml:space="preserve">*</t>
    </r>
    <r>
      <rPr>
        <sz val="12"/>
        <color rgb="FF008000"/>
        <rFont val="UD デジタル 教科書体 N-R"/>
        <family val="1"/>
        <charset val="128"/>
      </rPr>
      <t xml:space="preserve">E25</t>
    </r>
    <r>
      <rPr>
        <sz val="12"/>
        <rFont val="UD デジタル 教科書体 N-R"/>
        <family val="1"/>
        <charset val="128"/>
      </rPr>
      <t xml:space="preserve">*IF(</t>
    </r>
    <r>
      <rPr>
        <sz val="12"/>
        <color rgb="FF0000FF"/>
        <rFont val="UD デジタル 教科書体 N-R"/>
        <family val="1"/>
        <charset val="128"/>
      </rPr>
      <t xml:space="preserve">E3</t>
    </r>
    <r>
      <rPr>
        <sz val="12"/>
        <rFont val="UD デジタル 教科書体 N-R"/>
        <family val="1"/>
        <charset val="128"/>
      </rPr>
      <t xml:space="preserve">=40,</t>
    </r>
    <r>
      <rPr>
        <sz val="12"/>
        <color rgb="FF808000"/>
        <rFont val="UD デジタル 教科書体 N-R"/>
        <family val="1"/>
        <charset val="128"/>
      </rPr>
      <t xml:space="preserve">$D$58</t>
    </r>
    <r>
      <rPr>
        <sz val="12"/>
        <rFont val="UD デジタル 教科書体 N-R"/>
        <family val="1"/>
        <charset val="128"/>
      </rPr>
      <t xml:space="preserve">/12,IF(</t>
    </r>
    <r>
      <rPr>
        <sz val="12"/>
        <color rgb="FF0000FF"/>
        <rFont val="UD デジタル 教科書体 N-R"/>
        <family val="1"/>
        <charset val="128"/>
      </rPr>
      <t xml:space="preserve">E3</t>
    </r>
    <r>
      <rPr>
        <sz val="12"/>
        <rFont val="UD デジタル 教科書体 N-R"/>
        <family val="1"/>
        <charset val="128"/>
      </rPr>
      <t xml:space="preserve">=65,(12-</t>
    </r>
    <r>
      <rPr>
        <sz val="12"/>
        <color rgb="FF808000"/>
        <rFont val="UD デジタル 教科書体 N-R"/>
        <family val="1"/>
        <charset val="128"/>
      </rPr>
      <t xml:space="preserve">$D$58</t>
    </r>
    <r>
      <rPr>
        <sz val="12"/>
        <rFont val="UD デジタル 教科書体 N-R"/>
        <family val="1"/>
        <charset val="128"/>
      </rPr>
      <t xml:space="preserve">)/12,0))),-1)</t>
    </r>
  </si>
  <si>
    <r>
      <rPr>
        <sz val="12"/>
        <rFont val="UD デジタル 教科書体 N-R"/>
        <family val="1"/>
        <charset val="128"/>
      </rPr>
      <t xml:space="preserve">IF①=IF(AND②,</t>
    </r>
    <r>
      <rPr>
        <sz val="12"/>
        <color rgb="FFFF00FF"/>
        <rFont val="UD デジタル 教科書体 N-R"/>
        <family val="1"/>
        <charset val="128"/>
      </rPr>
      <t xml:space="preserve">$I$69</t>
    </r>
    <r>
      <rPr>
        <sz val="12"/>
        <rFont val="UD デジタル 教科書体 N-R"/>
        <family val="1"/>
        <charset val="128"/>
      </rPr>
      <t xml:space="preserve">*</t>
    </r>
    <r>
      <rPr>
        <sz val="12"/>
        <color rgb="FF008000"/>
        <rFont val="UD デジタル 教科書体 N-R"/>
        <family val="1"/>
        <charset val="128"/>
      </rPr>
      <t xml:space="preserve">E25</t>
    </r>
    <r>
      <rPr>
        <sz val="12"/>
        <rFont val="UD デジタル 教科書体 N-R"/>
        <family val="1"/>
        <charset val="128"/>
      </rPr>
      <t xml:space="preserve">,</t>
    </r>
    <r>
      <rPr>
        <sz val="12"/>
        <color rgb="FFFF00FF"/>
        <rFont val="UD デジタル 教科書体 N-R"/>
        <family val="1"/>
        <charset val="128"/>
      </rPr>
      <t xml:space="preserve">$I$69</t>
    </r>
    <r>
      <rPr>
        <sz val="12"/>
        <rFont val="UD デジタル 教科書体 N-R"/>
        <family val="1"/>
        <charset val="128"/>
      </rPr>
      <t xml:space="preserve">*</t>
    </r>
    <r>
      <rPr>
        <sz val="12"/>
        <color rgb="FF008000"/>
        <rFont val="UD デジタル 教科書体 N-R"/>
        <family val="1"/>
        <charset val="128"/>
      </rPr>
      <t xml:space="preserve">E25</t>
    </r>
    <r>
      <rPr>
        <sz val="12"/>
        <rFont val="UD デジタル 教科書体 N-R"/>
        <family val="1"/>
        <charset val="128"/>
      </rPr>
      <t xml:space="preserve">*IF③)</t>
    </r>
  </si>
  <si>
    <r>
      <rPr>
        <sz val="12"/>
        <rFont val="UD デジタル 教科書体 N-R"/>
        <family val="1"/>
        <charset val="128"/>
      </rPr>
      <t xml:space="preserve">I69（被保険者均等割額）に</t>
    </r>
    <r>
      <rPr>
        <sz val="12"/>
        <rFont val="UD デジタル 教科書体 N-R"/>
        <family val="1"/>
        <charset val="1"/>
      </rPr>
      <t xml:space="preserve">E25（</t>
    </r>
    <r>
      <rPr>
        <sz val="12"/>
        <rFont val="UD デジタル 教科書体 N-R"/>
        <family val="1"/>
        <charset val="128"/>
      </rPr>
      <t xml:space="preserve">国保軽減率</t>
    </r>
    <r>
      <rPr>
        <sz val="12"/>
        <rFont val="UD デジタル 教科書体 N-R"/>
        <family val="1"/>
        <charset val="1"/>
      </rPr>
      <t xml:space="preserve">）を掛けた値</t>
    </r>
  </si>
  <si>
    <t xml:space="preserve">I69（被保険者均等割額）にE25（国保軽減率）を掛けた値に、さらにIF③の値を掛ける</t>
  </si>
  <si>
    <r>
      <rPr>
        <sz val="12"/>
        <rFont val="UD デジタル 教科書体 N-R"/>
        <family val="1"/>
        <charset val="128"/>
      </rPr>
      <t xml:space="preserve">AND②=AND(</t>
    </r>
    <r>
      <rPr>
        <sz val="12"/>
        <color rgb="FF0000FF"/>
        <rFont val="UD デジタル 教科書体 N-R"/>
        <family val="1"/>
        <charset val="128"/>
      </rPr>
      <t xml:space="preserve">E3</t>
    </r>
    <r>
      <rPr>
        <sz val="12"/>
        <rFont val="UD デジタル 教科書体 N-R"/>
        <family val="1"/>
        <charset val="128"/>
      </rPr>
      <t xml:space="preserve">&lt;=64,</t>
    </r>
    <r>
      <rPr>
        <sz val="12"/>
        <color rgb="FF0000FF"/>
        <rFont val="UD デジタル 教科書体 N-R"/>
        <family val="1"/>
        <charset val="128"/>
      </rPr>
      <t xml:space="preserve">E3</t>
    </r>
    <r>
      <rPr>
        <sz val="12"/>
        <rFont val="UD デジタル 教科書体 N-R"/>
        <family val="1"/>
        <charset val="128"/>
      </rPr>
      <t xml:space="preserve">&gt;=41)</t>
    </r>
  </si>
  <si>
    <r>
      <rPr>
        <sz val="12"/>
        <rFont val="UD デジタル 教科書体 N-R"/>
        <family val="1"/>
        <charset val="128"/>
      </rPr>
      <t xml:space="preserve">IF③=IF(</t>
    </r>
    <r>
      <rPr>
        <sz val="12"/>
        <color rgb="FF0000FF"/>
        <rFont val="UD デジタル 教科書体 N-R"/>
        <family val="1"/>
        <charset val="128"/>
      </rPr>
      <t xml:space="preserve">E3</t>
    </r>
    <r>
      <rPr>
        <sz val="12"/>
        <rFont val="UD デジタル 教科書体 N-R"/>
        <family val="1"/>
        <charset val="128"/>
      </rPr>
      <t xml:space="preserve">=40,</t>
    </r>
    <r>
      <rPr>
        <sz val="12"/>
        <color rgb="FF808000"/>
        <rFont val="UD デジタル 教科書体 N-R"/>
        <family val="1"/>
        <charset val="128"/>
      </rPr>
      <t xml:space="preserve">$D$58</t>
    </r>
    <r>
      <rPr>
        <sz val="12"/>
        <rFont val="UD デジタル 教科書体 N-R"/>
        <family val="1"/>
        <charset val="128"/>
      </rPr>
      <t xml:space="preserve">/12,IF④)</t>
    </r>
  </si>
  <si>
    <t xml:space="preserve">さらにIF④で判定を行う</t>
  </si>
  <si>
    <r>
      <rPr>
        <sz val="12"/>
        <rFont val="UD デジタル 教科書体 N-R"/>
        <family val="1"/>
        <charset val="128"/>
      </rPr>
      <t xml:space="preserve">IF④=IF(</t>
    </r>
    <r>
      <rPr>
        <sz val="12"/>
        <color rgb="FF0000FF"/>
        <rFont val="UD デジタル 教科書体 N-R"/>
        <family val="1"/>
        <charset val="128"/>
      </rPr>
      <t xml:space="preserve">E3</t>
    </r>
    <r>
      <rPr>
        <sz val="12"/>
        <rFont val="UD デジタル 教科書体 N-R"/>
        <family val="1"/>
        <charset val="128"/>
      </rPr>
      <t xml:space="preserve">=65,(12-</t>
    </r>
    <r>
      <rPr>
        <sz val="12"/>
        <color rgb="FF808000"/>
        <rFont val="UD デジタル 教科書体 N-R"/>
        <family val="1"/>
        <charset val="128"/>
      </rPr>
      <t xml:space="preserve">$D$58</t>
    </r>
    <r>
      <rPr>
        <sz val="12"/>
        <rFont val="UD デジタル 教科書体 N-R"/>
        <family val="1"/>
        <charset val="128"/>
      </rPr>
      <t xml:space="preserve">)/12,0)</t>
    </r>
  </si>
  <si>
    <t xml:space="preserve">E39～AS39</t>
  </si>
  <si>
    <r>
      <rPr>
        <sz val="12"/>
        <rFont val="UD デジタル 教科書体 N-R"/>
        <family val="1"/>
        <charset val="128"/>
      </rPr>
      <t xml:space="preserve">E39=ROUNDDOWN(IF(AND(</t>
    </r>
    <r>
      <rPr>
        <sz val="12"/>
        <color rgb="FF0000FF"/>
        <rFont val="UD デジタル 教科書体 N-R"/>
        <family val="1"/>
        <charset val="128"/>
      </rPr>
      <t xml:space="preserve">E4</t>
    </r>
    <r>
      <rPr>
        <sz val="12"/>
        <rFont val="UD デジタル 教科書体 N-R"/>
        <family val="1"/>
        <charset val="128"/>
      </rPr>
      <t xml:space="preserve">&lt;=64,</t>
    </r>
    <r>
      <rPr>
        <sz val="12"/>
        <color rgb="FF0000FF"/>
        <rFont val="UD デジタル 教科書体 N-R"/>
        <family val="1"/>
        <charset val="128"/>
      </rPr>
      <t xml:space="preserve">E4</t>
    </r>
    <r>
      <rPr>
        <sz val="12"/>
        <rFont val="UD デジタル 教科書体 N-R"/>
        <family val="1"/>
        <charset val="128"/>
      </rPr>
      <t xml:space="preserve">&gt;=41),</t>
    </r>
    <r>
      <rPr>
        <sz val="12"/>
        <color rgb="FFFF00FF"/>
        <rFont val="UD デジタル 教科書体 N-R"/>
        <family val="1"/>
        <charset val="128"/>
      </rPr>
      <t xml:space="preserve">$I$69</t>
    </r>
    <r>
      <rPr>
        <sz val="12"/>
        <rFont val="UD デジタル 教科書体 N-R"/>
        <family val="1"/>
        <charset val="128"/>
      </rPr>
      <t xml:space="preserve">*</t>
    </r>
    <r>
      <rPr>
        <sz val="12"/>
        <color rgb="FF008000"/>
        <rFont val="UD デジタル 教科書体 N-R"/>
        <family val="1"/>
        <charset val="128"/>
      </rPr>
      <t xml:space="preserve">E25</t>
    </r>
    <r>
      <rPr>
        <sz val="12"/>
        <rFont val="UD デジタル 教科書体 N-R"/>
        <family val="1"/>
        <charset val="128"/>
      </rPr>
      <t xml:space="preserve">,</t>
    </r>
    <r>
      <rPr>
        <sz val="12"/>
        <color rgb="FFFF00FF"/>
        <rFont val="UD デジタル 教科書体 N-R"/>
        <family val="1"/>
        <charset val="128"/>
      </rPr>
      <t xml:space="preserve">$I$69</t>
    </r>
    <r>
      <rPr>
        <sz val="12"/>
        <rFont val="UD デジタル 教科書体 N-R"/>
        <family val="1"/>
        <charset val="128"/>
      </rPr>
      <t xml:space="preserve">*</t>
    </r>
    <r>
      <rPr>
        <sz val="12"/>
        <color rgb="FF008000"/>
        <rFont val="UD デジタル 教科書体 N-R"/>
        <family val="1"/>
        <charset val="128"/>
      </rPr>
      <t xml:space="preserve">E25</t>
    </r>
    <r>
      <rPr>
        <sz val="12"/>
        <rFont val="UD デジタル 教科書体 N-R"/>
        <family val="1"/>
        <charset val="128"/>
      </rPr>
      <t xml:space="preserve">*IF(</t>
    </r>
    <r>
      <rPr>
        <sz val="12"/>
        <color rgb="FF0000FF"/>
        <rFont val="UD デジタル 教科書体 N-R"/>
        <family val="1"/>
        <charset val="128"/>
      </rPr>
      <t xml:space="preserve">E4</t>
    </r>
    <r>
      <rPr>
        <sz val="12"/>
        <rFont val="UD デジタル 教科書体 N-R"/>
        <family val="1"/>
        <charset val="128"/>
      </rPr>
      <t xml:space="preserve">=40,</t>
    </r>
    <r>
      <rPr>
        <sz val="12"/>
        <color rgb="FF808000"/>
        <rFont val="UD デジタル 教科書体 N-R"/>
        <family val="1"/>
        <charset val="128"/>
      </rPr>
      <t xml:space="preserve">$D$59</t>
    </r>
    <r>
      <rPr>
        <sz val="12"/>
        <rFont val="UD デジタル 教科書体 N-R"/>
        <family val="1"/>
        <charset val="128"/>
      </rPr>
      <t xml:space="preserve">/12,IF(</t>
    </r>
    <r>
      <rPr>
        <sz val="12"/>
        <color rgb="FF0000FF"/>
        <rFont val="UD デジタル 教科書体 N-R"/>
        <family val="1"/>
        <charset val="128"/>
      </rPr>
      <t xml:space="preserve">E4</t>
    </r>
    <r>
      <rPr>
        <sz val="12"/>
        <rFont val="UD デジタル 教科書体 N-R"/>
        <family val="1"/>
        <charset val="128"/>
      </rPr>
      <t xml:space="preserve">=65,(12-</t>
    </r>
    <r>
      <rPr>
        <sz val="12"/>
        <color rgb="FF808000"/>
        <rFont val="UD デジタル 教科書体 N-R"/>
        <family val="1"/>
        <charset val="128"/>
      </rPr>
      <t xml:space="preserve">$D$59</t>
    </r>
    <r>
      <rPr>
        <sz val="12"/>
        <rFont val="UD デジタル 教科書体 N-R"/>
        <family val="1"/>
        <charset val="128"/>
      </rPr>
      <t xml:space="preserve">)/12,0))),-1)</t>
    </r>
  </si>
  <si>
    <r>
      <rPr>
        <sz val="12"/>
        <rFont val="UD デジタル 教科書体 N-R"/>
        <family val="1"/>
        <charset val="128"/>
      </rPr>
      <t xml:space="preserve">AND②=AND(</t>
    </r>
    <r>
      <rPr>
        <sz val="12"/>
        <color rgb="FF0000FF"/>
        <rFont val="UD デジタル 教科書体 N-R"/>
        <family val="1"/>
        <charset val="128"/>
      </rPr>
      <t xml:space="preserve">E4</t>
    </r>
    <r>
      <rPr>
        <sz val="12"/>
        <rFont val="UD デジタル 教科書体 N-R"/>
        <family val="1"/>
        <charset val="128"/>
      </rPr>
      <t xml:space="preserve">&lt;=64,</t>
    </r>
    <r>
      <rPr>
        <sz val="12"/>
        <color rgb="FF0000FF"/>
        <rFont val="UD デジタル 教科書体 N-R"/>
        <family val="1"/>
        <charset val="128"/>
      </rPr>
      <t xml:space="preserve">E4</t>
    </r>
    <r>
      <rPr>
        <sz val="12"/>
        <rFont val="UD デジタル 教科書体 N-R"/>
        <family val="1"/>
        <charset val="128"/>
      </rPr>
      <t xml:space="preserve">&gt;=41)</t>
    </r>
  </si>
  <si>
    <r>
      <rPr>
        <sz val="12"/>
        <rFont val="UD デジタル 教科書体 N-R"/>
        <family val="1"/>
        <charset val="128"/>
      </rPr>
      <t xml:space="preserve">IF③=IF(</t>
    </r>
    <r>
      <rPr>
        <sz val="12"/>
        <color rgb="FF0000FF"/>
        <rFont val="UD デジタル 教科書体 N-R"/>
        <family val="1"/>
        <charset val="128"/>
      </rPr>
      <t xml:space="preserve">E4</t>
    </r>
    <r>
      <rPr>
        <sz val="12"/>
        <rFont val="UD デジタル 教科書体 N-R"/>
        <family val="1"/>
        <charset val="128"/>
      </rPr>
      <t xml:space="preserve">=40,</t>
    </r>
    <r>
      <rPr>
        <sz val="12"/>
        <color rgb="FF808000"/>
        <rFont val="UD デジタル 教科書体 N-R"/>
        <family val="1"/>
        <charset val="128"/>
      </rPr>
      <t xml:space="preserve">$D$59</t>
    </r>
    <r>
      <rPr>
        <sz val="12"/>
        <rFont val="UD デジタル 教科書体 N-R"/>
        <family val="1"/>
        <charset val="128"/>
      </rPr>
      <t xml:space="preserve">/12,IF④)</t>
    </r>
  </si>
  <si>
    <r>
      <rPr>
        <sz val="12"/>
        <rFont val="UD デジタル 教科書体 N-R"/>
        <family val="1"/>
        <charset val="128"/>
      </rPr>
      <t xml:space="preserve">IF④=IF(</t>
    </r>
    <r>
      <rPr>
        <sz val="12"/>
        <color rgb="FF0000FF"/>
        <rFont val="UD デジタル 教科書体 N-R"/>
        <family val="1"/>
        <charset val="128"/>
      </rPr>
      <t xml:space="preserve">E4</t>
    </r>
    <r>
      <rPr>
        <sz val="12"/>
        <rFont val="UD デジタル 教科書体 N-R"/>
        <family val="1"/>
        <charset val="128"/>
      </rPr>
      <t xml:space="preserve">=65,(12-</t>
    </r>
    <r>
      <rPr>
        <sz val="12"/>
        <color rgb="FF808000"/>
        <rFont val="UD デジタル 教科書体 N-R"/>
        <family val="1"/>
        <charset val="128"/>
      </rPr>
      <t xml:space="preserve">$D$59</t>
    </r>
    <r>
      <rPr>
        <sz val="12"/>
        <rFont val="UD デジタル 教科書体 N-R"/>
        <family val="1"/>
        <charset val="128"/>
      </rPr>
      <t xml:space="preserve">)/12,0)</t>
    </r>
  </si>
  <si>
    <t xml:space="preserve">E40～AS40</t>
  </si>
  <si>
    <r>
      <rPr>
        <sz val="12"/>
        <rFont val="UD デジタル 教科書体 N-R"/>
        <family val="1"/>
        <charset val="1"/>
      </rPr>
      <t xml:space="preserve">E40</t>
    </r>
    <r>
      <rPr>
        <sz val="12"/>
        <rFont val="UD デジタル 教科書体 N-R"/>
        <family val="1"/>
        <charset val="128"/>
      </rPr>
      <t xml:space="preserve">=SUM(</t>
    </r>
    <r>
      <rPr>
        <sz val="12"/>
        <color rgb="FF0000FF"/>
        <rFont val="UD デジタル 教科書体 N-R"/>
        <family val="1"/>
        <charset val="128"/>
      </rPr>
      <t xml:space="preserve">E36:E39</t>
    </r>
    <r>
      <rPr>
        <sz val="12"/>
        <rFont val="UD デジタル 教科書体 N-R"/>
        <family val="1"/>
        <charset val="128"/>
      </rPr>
      <t xml:space="preserve">)</t>
    </r>
  </si>
  <si>
    <r>
      <rPr>
        <sz val="12"/>
        <rFont val="UD デジタル 教科書体 N-R"/>
        <family val="1"/>
        <charset val="128"/>
      </rPr>
      <t xml:space="preserve">SUM(</t>
    </r>
    <r>
      <rPr>
        <sz val="12"/>
        <color rgb="FF0000FF"/>
        <rFont val="UD デジタル 教科書体 N-R"/>
        <family val="1"/>
        <charset val="128"/>
      </rPr>
      <t xml:space="preserve">E36:E39</t>
    </r>
    <r>
      <rPr>
        <sz val="12"/>
        <rFont val="UD デジタル 教科書体 N-R"/>
        <family val="1"/>
        <charset val="128"/>
      </rPr>
      <t xml:space="preserve">)</t>
    </r>
  </si>
  <si>
    <t xml:space="preserve">E36からE39までを足した値</t>
  </si>
  <si>
    <t xml:space="preserve">E41～AS41</t>
  </si>
  <si>
    <r>
      <rPr>
        <sz val="12"/>
        <rFont val="UD デジタル 教科書体 N-R"/>
        <family val="1"/>
        <charset val="1"/>
      </rPr>
      <t xml:space="preserve">E41</t>
    </r>
    <r>
      <rPr>
        <sz val="12"/>
        <rFont val="UD デジタル 教科書体 N-R"/>
        <family val="1"/>
        <charset val="128"/>
      </rPr>
      <t xml:space="preserve">=E30+E35+E40</t>
    </r>
  </si>
  <si>
    <t xml:space="preserve">E30+E35+E40</t>
  </si>
  <si>
    <t xml:space="preserve">E30＋E35＋E40を足した値</t>
  </si>
  <si>
    <t xml:space="preserve">E42～AS42</t>
  </si>
  <si>
    <r>
      <rPr>
        <sz val="12"/>
        <rFont val="UD デジタル 教科書体 N-R"/>
        <family val="1"/>
        <charset val="1"/>
      </rPr>
      <t xml:space="preserve">E42</t>
    </r>
    <r>
      <rPr>
        <sz val="12"/>
        <rFont val="UD デジタル 教科書体 N-R"/>
        <family val="1"/>
        <charset val="128"/>
      </rPr>
      <t xml:space="preserve">=IF(OR(</t>
    </r>
    <r>
      <rPr>
        <sz val="12"/>
        <color rgb="FF0000FF"/>
        <rFont val="UD デジタル 教科書体 N-R"/>
        <family val="1"/>
        <charset val="128"/>
      </rPr>
      <t xml:space="preserve">E3</t>
    </r>
    <r>
      <rPr>
        <sz val="12"/>
        <rFont val="UD デジタル 教科書体 N-R"/>
        <family val="1"/>
        <charset val="128"/>
      </rPr>
      <t xml:space="preserve">&lt;=64,</t>
    </r>
    <r>
      <rPr>
        <sz val="12"/>
        <color rgb="FF0000FF"/>
        <rFont val="UD デジタル 教科書体 N-R"/>
        <family val="1"/>
        <charset val="128"/>
      </rPr>
      <t xml:space="preserve">E3</t>
    </r>
    <r>
      <rPr>
        <sz val="12"/>
        <rFont val="UD デジタル 教科書体 N-R"/>
        <family val="1"/>
        <charset val="128"/>
      </rPr>
      <t xml:space="preserve">=0),0,IF(</t>
    </r>
    <r>
      <rPr>
        <sz val="12"/>
        <color rgb="FFFF00FF"/>
        <rFont val="UD デジタル 教科書体 N-R"/>
        <family val="1"/>
        <charset val="128"/>
      </rPr>
      <t xml:space="preserve">E23</t>
    </r>
    <r>
      <rPr>
        <sz val="12"/>
        <rFont val="UD デジタル 教科書体 N-R"/>
        <family val="1"/>
        <charset val="128"/>
      </rPr>
      <t xml:space="preserve">&gt;0,IF(</t>
    </r>
    <r>
      <rPr>
        <sz val="12"/>
        <color rgb="FF008000"/>
        <rFont val="UD デジタル 教科書体 N-R"/>
        <family val="1"/>
        <charset val="128"/>
      </rPr>
      <t xml:space="preserve">D19</t>
    </r>
    <r>
      <rPr>
        <sz val="12"/>
        <rFont val="UD デジタル 教科書体 N-R"/>
        <family val="1"/>
        <charset val="128"/>
      </rPr>
      <t xml:space="preserve">&lt;</t>
    </r>
    <r>
      <rPr>
        <sz val="12"/>
        <color rgb="FF000080"/>
        <rFont val="UD デジタル 教科書体 N-R"/>
        <family val="1"/>
        <charset val="128"/>
      </rPr>
      <t xml:space="preserve">$D$77</t>
    </r>
    <r>
      <rPr>
        <sz val="12"/>
        <rFont val="UD デジタル 教科書体 N-R"/>
        <family val="1"/>
        <charset val="128"/>
      </rPr>
      <t xml:space="preserve">,</t>
    </r>
    <r>
      <rPr>
        <sz val="12"/>
        <color rgb="FF800000"/>
        <rFont val="UD デジタル 教科書体 N-R"/>
        <family val="1"/>
        <charset val="128"/>
      </rPr>
      <t xml:space="preserve">$E$77</t>
    </r>
    <r>
      <rPr>
        <sz val="12"/>
        <rFont val="UD デジタル 教科書体 N-R"/>
        <family val="1"/>
        <charset val="128"/>
      </rPr>
      <t xml:space="preserve">,IF(</t>
    </r>
    <r>
      <rPr>
        <sz val="12"/>
        <color rgb="FF008000"/>
        <rFont val="UD デジタル 教科書体 N-R"/>
        <family val="1"/>
        <charset val="128"/>
      </rPr>
      <t xml:space="preserve">D19</t>
    </r>
    <r>
      <rPr>
        <sz val="12"/>
        <rFont val="UD デジタル 教科書体 N-R"/>
        <family val="1"/>
        <charset val="128"/>
      </rPr>
      <t xml:space="preserve">&lt;</t>
    </r>
    <r>
      <rPr>
        <sz val="12"/>
        <color rgb="FF808000"/>
        <rFont val="UD デジタル 教科書体 N-R"/>
        <family val="1"/>
        <charset val="128"/>
      </rPr>
      <t xml:space="preserve">$F$77</t>
    </r>
    <r>
      <rPr>
        <sz val="12"/>
        <rFont val="UD デジタル 教科書体 N-R"/>
        <family val="1"/>
        <charset val="128"/>
      </rPr>
      <t xml:space="preserve">,</t>
    </r>
    <r>
      <rPr>
        <sz val="12"/>
        <color rgb="FF0000FF"/>
        <rFont val="UD デジタル 教科書体 N-R"/>
        <family val="1"/>
        <charset val="128"/>
      </rPr>
      <t xml:space="preserve">$G$77</t>
    </r>
    <r>
      <rPr>
        <sz val="12"/>
        <rFont val="UD デジタル 教科書体 N-R"/>
        <family val="1"/>
        <charset val="128"/>
      </rPr>
      <t xml:space="preserve">,IF(</t>
    </r>
    <r>
      <rPr>
        <sz val="12"/>
        <color rgb="FF008000"/>
        <rFont val="UD デジタル 教科書体 N-R"/>
        <family val="1"/>
        <charset val="128"/>
      </rPr>
      <t xml:space="preserve">D19</t>
    </r>
    <r>
      <rPr>
        <sz val="12"/>
        <rFont val="UD デジタル 教科書体 N-R"/>
        <family val="1"/>
        <charset val="128"/>
      </rPr>
      <t xml:space="preserve">&lt;</t>
    </r>
    <r>
      <rPr>
        <sz val="12"/>
        <color rgb="FFFF00FF"/>
        <rFont val="UD デジタル 教科書体 N-R"/>
        <family val="1"/>
        <charset val="128"/>
      </rPr>
      <t xml:space="preserve">$H$77</t>
    </r>
    <r>
      <rPr>
        <sz val="12"/>
        <rFont val="UD デジタル 教科書体 N-R"/>
        <family val="1"/>
        <charset val="128"/>
      </rPr>
      <t xml:space="preserve">,</t>
    </r>
    <r>
      <rPr>
        <sz val="12"/>
        <color rgb="FF008000"/>
        <rFont val="UD デジタル 教科書体 N-R"/>
        <family val="1"/>
        <charset val="128"/>
      </rPr>
      <t xml:space="preserve">$I$77</t>
    </r>
    <r>
      <rPr>
        <sz val="12"/>
        <rFont val="UD デジタル 教科書体 N-R"/>
        <family val="1"/>
        <charset val="128"/>
      </rPr>
      <t xml:space="preserve">,IF(</t>
    </r>
    <r>
      <rPr>
        <sz val="12"/>
        <color rgb="FF008000"/>
        <rFont val="UD デジタル 教科書体 N-R"/>
        <family val="1"/>
        <charset val="128"/>
      </rPr>
      <t xml:space="preserve">D19</t>
    </r>
    <r>
      <rPr>
        <sz val="12"/>
        <rFont val="UD デジタル 教科書体 N-R"/>
        <family val="1"/>
        <charset val="128"/>
      </rPr>
      <t xml:space="preserve">&lt;</t>
    </r>
    <r>
      <rPr>
        <sz val="12"/>
        <color rgb="FF800000"/>
        <rFont val="UD デジタル 教科書体 N-R"/>
        <family val="1"/>
        <charset val="128"/>
      </rPr>
      <t xml:space="preserve">$J$77</t>
    </r>
    <r>
      <rPr>
        <sz val="12"/>
        <rFont val="UD デジタル 教科書体 N-R"/>
        <family val="1"/>
        <charset val="128"/>
      </rPr>
      <t xml:space="preserve">,</t>
    </r>
    <r>
      <rPr>
        <sz val="12"/>
        <color rgb="FF800080"/>
        <rFont val="UD デジタル 教科書体 N-R"/>
        <family val="1"/>
        <charset val="128"/>
      </rPr>
      <t xml:space="preserve">$K$77</t>
    </r>
    <r>
      <rPr>
        <sz val="12"/>
        <rFont val="UD デジタル 教科書体 N-R"/>
        <family val="1"/>
        <charset val="128"/>
      </rPr>
      <t xml:space="preserve">,IF(</t>
    </r>
    <r>
      <rPr>
        <sz val="12"/>
        <color rgb="FF008000"/>
        <rFont val="UD デジタル 教科書体 N-R"/>
        <family val="1"/>
        <charset val="128"/>
      </rPr>
      <t xml:space="preserve">D19</t>
    </r>
    <r>
      <rPr>
        <sz val="12"/>
        <rFont val="UD デジタル 教科書体 N-R"/>
        <family val="1"/>
        <charset val="128"/>
      </rPr>
      <t xml:space="preserve">&lt;</t>
    </r>
    <r>
      <rPr>
        <sz val="12"/>
        <color rgb="FF0000FF"/>
        <rFont val="UD デジタル 教科書体 N-R"/>
        <family val="1"/>
        <charset val="128"/>
      </rPr>
      <t xml:space="preserve">$L$77</t>
    </r>
    <r>
      <rPr>
        <sz val="12"/>
        <rFont val="UD デジタル 教科書体 N-R"/>
        <family val="1"/>
        <charset val="128"/>
      </rPr>
      <t xml:space="preserve">,</t>
    </r>
    <r>
      <rPr>
        <sz val="12"/>
        <color rgb="FFFF0000"/>
        <rFont val="UD デジタル 教科書体 N-R"/>
        <family val="1"/>
        <charset val="128"/>
      </rPr>
      <t xml:space="preserve">$M$77</t>
    </r>
    <r>
      <rPr>
        <sz val="12"/>
        <rFont val="UD デジタル 教科書体 N-R"/>
        <family val="1"/>
        <charset val="128"/>
      </rPr>
      <t xml:space="preserve">,IF(</t>
    </r>
    <r>
      <rPr>
        <sz val="12"/>
        <color rgb="FF008000"/>
        <rFont val="UD デジタル 教科書体 N-R"/>
        <family val="1"/>
        <charset val="128"/>
      </rPr>
      <t xml:space="preserve">D19</t>
    </r>
    <r>
      <rPr>
        <sz val="12"/>
        <rFont val="UD デジタル 教科書体 N-R"/>
        <family val="1"/>
        <charset val="128"/>
      </rPr>
      <t xml:space="preserve">&lt;</t>
    </r>
    <r>
      <rPr>
        <sz val="12"/>
        <color rgb="FF008000"/>
        <rFont val="UD デジタル 教科書体 N-R"/>
        <family val="1"/>
        <charset val="128"/>
      </rPr>
      <t xml:space="preserve">$N$77</t>
    </r>
    <r>
      <rPr>
        <sz val="12"/>
        <rFont val="UD デジタル 教科書体 N-R"/>
        <family val="1"/>
        <charset val="128"/>
      </rPr>
      <t xml:space="preserve">,</t>
    </r>
    <r>
      <rPr>
        <sz val="12"/>
        <color rgb="FF000080"/>
        <rFont val="UD デジタル 教科書体 N-R"/>
        <family val="1"/>
        <charset val="128"/>
      </rPr>
      <t xml:space="preserve">$O$77</t>
    </r>
    <r>
      <rPr>
        <sz val="12"/>
        <rFont val="UD デジタル 教科書体 N-R"/>
        <family val="1"/>
        <charset val="128"/>
      </rPr>
      <t xml:space="preserve">,IF(</t>
    </r>
    <r>
      <rPr>
        <sz val="12"/>
        <color rgb="FF008000"/>
        <rFont val="UD デジタル 教科書体 N-R"/>
        <family val="1"/>
        <charset val="128"/>
      </rPr>
      <t xml:space="preserve">D19</t>
    </r>
    <r>
      <rPr>
        <sz val="12"/>
        <rFont val="UD デジタル 教科書体 N-R"/>
        <family val="1"/>
        <charset val="128"/>
      </rPr>
      <t xml:space="preserve">&lt;</t>
    </r>
    <r>
      <rPr>
        <sz val="12"/>
        <color rgb="FF800080"/>
        <rFont val="UD デジタル 教科書体 N-R"/>
        <family val="1"/>
        <charset val="128"/>
      </rPr>
      <t xml:space="preserve">$P$77</t>
    </r>
    <r>
      <rPr>
        <sz val="12"/>
        <rFont val="UD デジタル 教科書体 N-R"/>
        <family val="1"/>
        <charset val="128"/>
      </rPr>
      <t xml:space="preserve">,</t>
    </r>
    <r>
      <rPr>
        <sz val="12"/>
        <color rgb="FF808000"/>
        <rFont val="UD デジタル 教科書体 N-R"/>
        <family val="1"/>
        <charset val="128"/>
      </rPr>
      <t xml:space="preserve">$Q$77</t>
    </r>
    <r>
      <rPr>
        <sz val="12"/>
        <rFont val="UD デジタル 教科書体 N-R"/>
        <family val="1"/>
        <charset val="128"/>
      </rPr>
      <t xml:space="preserve">,</t>
    </r>
    <r>
      <rPr>
        <sz val="12"/>
        <color rgb="FF0000FF"/>
        <rFont val="UD デジタル 教科書体 N-R"/>
        <family val="1"/>
        <charset val="128"/>
      </rPr>
      <t xml:space="preserve">$S$77</t>
    </r>
    <r>
      <rPr>
        <sz val="12"/>
        <rFont val="UD デジタル 教科書体 N-R"/>
        <family val="1"/>
        <charset val="128"/>
      </rPr>
      <t xml:space="preserve">))))))),IF(</t>
    </r>
    <r>
      <rPr>
        <sz val="12"/>
        <color rgb="FFFF0000"/>
        <rFont val="UD デジタル 教科書体 N-R"/>
        <family val="1"/>
        <charset val="128"/>
      </rPr>
      <t xml:space="preserve">E24</t>
    </r>
    <r>
      <rPr>
        <sz val="12"/>
        <rFont val="UD デジタル 教科書体 N-R"/>
        <family val="1"/>
        <charset val="128"/>
      </rPr>
      <t xml:space="preserve">&gt;0,IF((</t>
    </r>
    <r>
      <rPr>
        <sz val="12"/>
        <color rgb="FFFF00FF"/>
        <rFont val="UD デジタル 教科書体 N-R"/>
        <family val="1"/>
        <charset val="128"/>
      </rPr>
      <t xml:space="preserve">D14</t>
    </r>
    <r>
      <rPr>
        <sz val="12"/>
        <rFont val="UD デジタル 教科書体 N-R"/>
        <family val="1"/>
        <charset val="128"/>
      </rPr>
      <t xml:space="preserve">+</t>
    </r>
    <r>
      <rPr>
        <sz val="12"/>
        <color rgb="FF008000"/>
        <rFont val="UD デジタル 教科書体 N-R"/>
        <family val="1"/>
        <charset val="128"/>
      </rPr>
      <t xml:space="preserve">D19</t>
    </r>
    <r>
      <rPr>
        <sz val="12"/>
        <rFont val="UD デジタル 教科書体 N-R"/>
        <family val="1"/>
        <charset val="128"/>
      </rPr>
      <t xml:space="preserve">)&lt;=</t>
    </r>
    <r>
      <rPr>
        <sz val="12"/>
        <color rgb="FF000080"/>
        <rFont val="UD デジタル 教科書体 N-R"/>
        <family val="1"/>
        <charset val="128"/>
      </rPr>
      <t xml:space="preserve">$J$74</t>
    </r>
    <r>
      <rPr>
        <sz val="12"/>
        <rFont val="UD デジタル 教科書体 N-R"/>
        <family val="1"/>
        <charset val="128"/>
      </rPr>
      <t xml:space="preserve">,</t>
    </r>
    <r>
      <rPr>
        <sz val="12"/>
        <color rgb="FF800000"/>
        <rFont val="UD デジタル 教科書体 N-R"/>
        <family val="1"/>
        <charset val="128"/>
      </rPr>
      <t xml:space="preserve">$K$74</t>
    </r>
    <r>
      <rPr>
        <sz val="12"/>
        <rFont val="UD デジタル 教科書体 N-R"/>
        <family val="1"/>
        <charset val="128"/>
      </rPr>
      <t xml:space="preserve">,</t>
    </r>
    <r>
      <rPr>
        <sz val="12"/>
        <color rgb="FF800080"/>
        <rFont val="UD デジタル 教科書体 N-R"/>
        <family val="1"/>
        <charset val="128"/>
      </rPr>
      <t xml:space="preserve">$M$74</t>
    </r>
    <r>
      <rPr>
        <sz val="12"/>
        <rFont val="UD デジタル 教科書体 N-R"/>
        <family val="1"/>
        <charset val="128"/>
      </rPr>
      <t xml:space="preserve">),IF((</t>
    </r>
    <r>
      <rPr>
        <sz val="12"/>
        <color rgb="FFFF00FF"/>
        <rFont val="UD デジタル 教科書体 N-R"/>
        <family val="1"/>
        <charset val="128"/>
      </rPr>
      <t xml:space="preserve">D14</t>
    </r>
    <r>
      <rPr>
        <sz val="12"/>
        <rFont val="UD デジタル 教科書体 N-R"/>
        <family val="1"/>
        <charset val="128"/>
      </rPr>
      <t xml:space="preserve">+</t>
    </r>
    <r>
      <rPr>
        <sz val="12"/>
        <color rgb="FF008000"/>
        <rFont val="UD デジタル 教科書体 N-R"/>
        <family val="1"/>
        <charset val="128"/>
      </rPr>
      <t xml:space="preserve">D19</t>
    </r>
    <r>
      <rPr>
        <sz val="12"/>
        <rFont val="UD デジタル 教科書体 N-R"/>
        <family val="1"/>
        <charset val="128"/>
      </rPr>
      <t xml:space="preserve">)&lt;=</t>
    </r>
    <r>
      <rPr>
        <sz val="12"/>
        <color rgb="FFFF0000"/>
        <rFont val="UD デジタル 教科書体 N-R"/>
        <family val="1"/>
        <charset val="128"/>
      </rPr>
      <t xml:space="preserve">$D$74</t>
    </r>
    <r>
      <rPr>
        <sz val="12"/>
        <rFont val="UD デジタル 教科書体 N-R"/>
        <family val="1"/>
        <charset val="128"/>
      </rPr>
      <t xml:space="preserve">,</t>
    </r>
    <r>
      <rPr>
        <sz val="12"/>
        <color rgb="FFFF00FF"/>
        <rFont val="UD デジタル 教科書体 N-R"/>
        <family val="1"/>
        <charset val="128"/>
      </rPr>
      <t xml:space="preserve">$E$74</t>
    </r>
    <r>
      <rPr>
        <sz val="12"/>
        <rFont val="UD デジタル 教科書体 N-R"/>
        <family val="1"/>
        <charset val="128"/>
      </rPr>
      <t xml:space="preserve">,IF((</t>
    </r>
    <r>
      <rPr>
        <sz val="12"/>
        <color rgb="FFFF00FF"/>
        <rFont val="UD デジタル 教科書体 N-R"/>
        <family val="1"/>
        <charset val="128"/>
      </rPr>
      <t xml:space="preserve">D14</t>
    </r>
    <r>
      <rPr>
        <sz val="12"/>
        <rFont val="UD デジタル 教科書体 N-R"/>
        <family val="1"/>
        <charset val="128"/>
      </rPr>
      <t xml:space="preserve">+</t>
    </r>
    <r>
      <rPr>
        <sz val="12"/>
        <color rgb="FF008000"/>
        <rFont val="UD デジタル 教科書体 N-R"/>
        <family val="1"/>
        <charset val="128"/>
      </rPr>
      <t xml:space="preserve">D19</t>
    </r>
    <r>
      <rPr>
        <sz val="12"/>
        <rFont val="UD デジタル 教科書体 N-R"/>
        <family val="1"/>
        <charset val="128"/>
      </rPr>
      <t xml:space="preserve">)&lt;=</t>
    </r>
    <r>
      <rPr>
        <sz val="12"/>
        <color rgb="FF800000"/>
        <rFont val="UD デジタル 教科書体 N-R"/>
        <family val="1"/>
        <charset val="128"/>
      </rPr>
      <t xml:space="preserve">$F$74</t>
    </r>
    <r>
      <rPr>
        <sz val="12"/>
        <rFont val="UD デジタル 教科書体 N-R"/>
        <family val="1"/>
        <charset val="128"/>
      </rPr>
      <t xml:space="preserve">,</t>
    </r>
    <r>
      <rPr>
        <sz val="12"/>
        <color rgb="FF800080"/>
        <rFont val="UD デジタル 教科書体 N-R"/>
        <family val="1"/>
        <charset val="128"/>
      </rPr>
      <t xml:space="preserve">$G$74</t>
    </r>
    <r>
      <rPr>
        <sz val="12"/>
        <rFont val="UD デジタル 教科書体 N-R"/>
        <family val="1"/>
        <charset val="128"/>
      </rPr>
      <t xml:space="preserve">,</t>
    </r>
    <r>
      <rPr>
        <sz val="12"/>
        <color rgb="FF808000"/>
        <rFont val="UD デジタル 教科書体 N-R"/>
        <family val="1"/>
        <charset val="128"/>
      </rPr>
      <t xml:space="preserve">$I$74</t>
    </r>
    <r>
      <rPr>
        <sz val="12"/>
        <rFont val="UD デジタル 教科書体 N-R"/>
        <family val="1"/>
        <charset val="128"/>
      </rPr>
      <t xml:space="preserve">)))))*IF(</t>
    </r>
    <r>
      <rPr>
        <sz val="12"/>
        <color rgb="FF0000FF"/>
        <rFont val="UD デジタル 教科書体 N-R"/>
        <family val="1"/>
        <charset val="128"/>
      </rPr>
      <t xml:space="preserve">E3</t>
    </r>
    <r>
      <rPr>
        <sz val="12"/>
        <rFont val="UD デジタル 教科書体 N-R"/>
        <family val="1"/>
        <charset val="128"/>
      </rPr>
      <t xml:space="preserve">=65,</t>
    </r>
    <r>
      <rPr>
        <sz val="12"/>
        <color rgb="FFFF0000"/>
        <rFont val="UD デジタル 教科書体 N-R"/>
        <family val="1"/>
        <charset val="128"/>
      </rPr>
      <t xml:space="preserve">$D$58</t>
    </r>
    <r>
      <rPr>
        <sz val="12"/>
        <rFont val="UD デジタル 教科書体 N-R"/>
        <family val="1"/>
        <charset val="128"/>
      </rPr>
      <t xml:space="preserve">/12,1)</t>
    </r>
  </si>
  <si>
    <r>
      <rPr>
        <sz val="12"/>
        <rFont val="UD デジタル 教科書体 N-R"/>
        <family val="1"/>
        <charset val="128"/>
      </rPr>
      <t xml:space="preserve">IF(OR(</t>
    </r>
    <r>
      <rPr>
        <sz val="12"/>
        <color rgb="FF0000FF"/>
        <rFont val="UD デジタル 教科書体 N-R"/>
        <family val="1"/>
        <charset val="128"/>
      </rPr>
      <t xml:space="preserve">E3</t>
    </r>
    <r>
      <rPr>
        <sz val="12"/>
        <rFont val="UD デジタル 教科書体 N-R"/>
        <family val="1"/>
        <charset val="128"/>
      </rPr>
      <t xml:space="preserve">&lt;=64,E3=0),0,IF①）*IF⑬</t>
    </r>
  </si>
  <si>
    <t xml:space="preserve">E3（年齢夫）が64歳以下か0なら0（無し）</t>
  </si>
  <si>
    <t xml:space="preserve">さらにIF①で判定を行い、最後にIF⑬の値をかける</t>
  </si>
  <si>
    <r>
      <rPr>
        <sz val="12"/>
        <rFont val="UD デジタル 教科書体 N-R"/>
        <family val="1"/>
        <charset val="128"/>
      </rPr>
      <t xml:space="preserve">IF①=IF(</t>
    </r>
    <r>
      <rPr>
        <sz val="12"/>
        <color rgb="FFFF0000"/>
        <rFont val="UD デジタル 教科書体 N-R"/>
        <family val="1"/>
        <charset val="128"/>
      </rPr>
      <t xml:space="preserve">E23</t>
    </r>
    <r>
      <rPr>
        <sz val="12"/>
        <rFont val="UD デジタル 教科書体 N-R"/>
        <family val="1"/>
        <charset val="128"/>
      </rPr>
      <t xml:space="preserve">&gt;0,IF②,IF⑨)</t>
    </r>
  </si>
  <si>
    <r>
      <rPr>
        <sz val="12"/>
        <rFont val="UD デジタル 教科書体 N-R"/>
        <family val="1"/>
        <charset val="1"/>
      </rPr>
      <t xml:space="preserve">E23（住民税夫）が0以上なら</t>
    </r>
    <r>
      <rPr>
        <sz val="12"/>
        <rFont val="UD デジタル 教科書体 N-R"/>
        <family val="1"/>
        <charset val="128"/>
      </rPr>
      <t xml:space="preserve">IF②で判定を行う</t>
    </r>
  </si>
  <si>
    <r>
      <rPr>
        <sz val="12"/>
        <rFont val="UD デジタル 教科書体 N-R"/>
        <family val="1"/>
        <charset val="128"/>
      </rPr>
      <t xml:space="preserve">IF②=IF(</t>
    </r>
    <r>
      <rPr>
        <sz val="12"/>
        <color rgb="FFFF00FF"/>
        <rFont val="UD デジタル 教科書体 N-R"/>
        <family val="1"/>
        <charset val="128"/>
      </rPr>
      <t xml:space="preserve">D19</t>
    </r>
    <r>
      <rPr>
        <sz val="12"/>
        <rFont val="UD デジタル 教科書体 N-R"/>
        <family val="1"/>
        <charset val="128"/>
      </rPr>
      <t xml:space="preserve">&lt;</t>
    </r>
    <r>
      <rPr>
        <sz val="12"/>
        <color rgb="FF008000"/>
        <rFont val="UD デジタル 教科書体 N-R"/>
        <family val="1"/>
        <charset val="128"/>
      </rPr>
      <t xml:space="preserve">$D$77</t>
    </r>
    <r>
      <rPr>
        <sz val="12"/>
        <rFont val="UD デジタル 教科書体 N-R"/>
        <family val="1"/>
        <charset val="128"/>
      </rPr>
      <t xml:space="preserve">,</t>
    </r>
    <r>
      <rPr>
        <sz val="12"/>
        <color rgb="FF000080"/>
        <rFont val="UD デジタル 教科書体 N-R"/>
        <family val="1"/>
        <charset val="128"/>
      </rPr>
      <t xml:space="preserve">$E$77</t>
    </r>
    <r>
      <rPr>
        <sz val="12"/>
        <rFont val="UD デジタル 教科書体 N-R"/>
        <family val="1"/>
        <charset val="128"/>
      </rPr>
      <t xml:space="preserve">,IF③</t>
    </r>
  </si>
  <si>
    <t xml:space="preserve">E77</t>
  </si>
  <si>
    <r>
      <rPr>
        <sz val="12"/>
        <rFont val="UD デジタル 教科書体 N-R"/>
        <family val="1"/>
        <charset val="1"/>
      </rPr>
      <t xml:space="preserve">D19（</t>
    </r>
    <r>
      <rPr>
        <sz val="12"/>
        <rFont val="UD デジタル 教科書体 N-R"/>
        <family val="1"/>
        <charset val="128"/>
      </rPr>
      <t xml:space="preserve">所得金額</t>
    </r>
    <r>
      <rPr>
        <sz val="12"/>
        <rFont val="UD デジタル 教科書体 N-R"/>
        <family val="1"/>
        <charset val="1"/>
      </rPr>
      <t xml:space="preserve">夫）がD77（</t>
    </r>
    <r>
      <rPr>
        <sz val="12"/>
        <rFont val="UD デジタル 教科書体 N-R"/>
        <family val="1"/>
        <charset val="128"/>
      </rPr>
      <t xml:space="preserve">120万円未満）以下の</t>
    </r>
    <r>
      <rPr>
        <sz val="12"/>
        <rFont val="UD デジタル 教科書体 N-R"/>
        <family val="1"/>
        <charset val="1"/>
      </rPr>
      <t xml:space="preserve">場合E77（保険料）の値</t>
    </r>
  </si>
  <si>
    <r>
      <rPr>
        <sz val="12"/>
        <rFont val="UD デジタル 教科書体 N-R"/>
        <family val="1"/>
        <charset val="128"/>
      </rPr>
      <t xml:space="preserve">IF③=IF(</t>
    </r>
    <r>
      <rPr>
        <sz val="12"/>
        <color rgb="FFFF00FF"/>
        <rFont val="UD デジタル 教科書体 N-R"/>
        <family val="1"/>
        <charset val="128"/>
      </rPr>
      <t xml:space="preserve">D19</t>
    </r>
    <r>
      <rPr>
        <sz val="12"/>
        <rFont val="UD デジタル 教科書体 N-R"/>
        <family val="1"/>
        <charset val="128"/>
      </rPr>
      <t xml:space="preserve">&lt;</t>
    </r>
    <r>
      <rPr>
        <sz val="12"/>
        <color rgb="FF800080"/>
        <rFont val="UD デジタル 教科書体 N-R"/>
        <family val="1"/>
        <charset val="128"/>
      </rPr>
      <t xml:space="preserve">$F$77</t>
    </r>
    <r>
      <rPr>
        <sz val="12"/>
        <rFont val="UD デジタル 教科書体 N-R"/>
        <family val="1"/>
        <charset val="128"/>
      </rPr>
      <t xml:space="preserve">,</t>
    </r>
    <r>
      <rPr>
        <sz val="12"/>
        <color rgb="FF808000"/>
        <rFont val="UD デジタル 教科書体 N-R"/>
        <family val="1"/>
        <charset val="128"/>
      </rPr>
      <t xml:space="preserve">$G$77,</t>
    </r>
    <r>
      <rPr>
        <sz val="12"/>
        <rFont val="UD デジタル 教科書体 N-R"/>
        <family val="1"/>
        <charset val="128"/>
      </rPr>
      <t xml:space="preserve">IF④</t>
    </r>
  </si>
  <si>
    <t xml:space="preserve">G77</t>
  </si>
  <si>
    <r>
      <rPr>
        <sz val="12"/>
        <rFont val="UD デジタル 教科書体 N-R"/>
        <family val="1"/>
        <charset val="1"/>
      </rPr>
      <t xml:space="preserve">D19（</t>
    </r>
    <r>
      <rPr>
        <sz val="12"/>
        <rFont val="UD デジタル 教科書体 N-R"/>
        <family val="1"/>
        <charset val="128"/>
      </rPr>
      <t xml:space="preserve">所得金額</t>
    </r>
    <r>
      <rPr>
        <sz val="12"/>
        <rFont val="UD デジタル 教科書体 N-R"/>
        <family val="1"/>
        <charset val="1"/>
      </rPr>
      <t xml:space="preserve">夫）がF77（</t>
    </r>
    <r>
      <rPr>
        <sz val="12"/>
        <rFont val="UD デジタル 教科書体 N-R"/>
        <family val="1"/>
        <charset val="128"/>
      </rPr>
      <t xml:space="preserve">200万円未満）以下の</t>
    </r>
    <r>
      <rPr>
        <sz val="12"/>
        <rFont val="UD デジタル 教科書体 N-R"/>
        <family val="1"/>
        <charset val="1"/>
      </rPr>
      <t xml:space="preserve">場合G77（保険料）の値</t>
    </r>
  </si>
  <si>
    <r>
      <rPr>
        <sz val="12"/>
        <rFont val="UD デジタル 教科書体 N-R"/>
        <family val="1"/>
        <charset val="128"/>
      </rPr>
      <t xml:space="preserve">IF④=IF(</t>
    </r>
    <r>
      <rPr>
        <sz val="12"/>
        <color rgb="FFFF00FF"/>
        <rFont val="UD デジタル 教科書体 N-R"/>
        <family val="1"/>
        <charset val="128"/>
      </rPr>
      <t xml:space="preserve">D19</t>
    </r>
    <r>
      <rPr>
        <sz val="12"/>
        <rFont val="UD デジタル 教科書体 N-R"/>
        <family val="1"/>
        <charset val="128"/>
      </rPr>
      <t xml:space="preserve">&lt;</t>
    </r>
    <r>
      <rPr>
        <sz val="12"/>
        <color rgb="FFFF0000"/>
        <rFont val="UD デジタル 教科書体 N-R"/>
        <family val="1"/>
        <charset val="128"/>
      </rPr>
      <t xml:space="preserve">$H$77</t>
    </r>
    <r>
      <rPr>
        <sz val="12"/>
        <rFont val="UD デジタル 教科書体 N-R"/>
        <family val="1"/>
        <charset val="128"/>
      </rPr>
      <t xml:space="preserve">,</t>
    </r>
    <r>
      <rPr>
        <sz val="12"/>
        <color rgb="FFFF00FF"/>
        <rFont val="UD デジタル 教科書体 N-R"/>
        <family val="1"/>
        <charset val="128"/>
      </rPr>
      <t xml:space="preserve">$I$77</t>
    </r>
    <r>
      <rPr>
        <sz val="12"/>
        <color rgb="FF808000"/>
        <rFont val="UD デジタル 教科書体 N-R"/>
        <family val="1"/>
        <charset val="128"/>
      </rPr>
      <t xml:space="preserve">,</t>
    </r>
    <r>
      <rPr>
        <sz val="12"/>
        <rFont val="UD デジタル 教科書体 N-R"/>
        <family val="1"/>
        <charset val="128"/>
      </rPr>
      <t xml:space="preserve">IF⑤</t>
    </r>
  </si>
  <si>
    <t xml:space="preserve">I77</t>
  </si>
  <si>
    <r>
      <rPr>
        <sz val="12"/>
        <rFont val="UD デジタル 教科書体 N-R"/>
        <family val="1"/>
        <charset val="1"/>
      </rPr>
      <t xml:space="preserve">D19（</t>
    </r>
    <r>
      <rPr>
        <sz val="12"/>
        <rFont val="UD デジタル 教科書体 N-R"/>
        <family val="1"/>
        <charset val="128"/>
      </rPr>
      <t xml:space="preserve">所得金額</t>
    </r>
    <r>
      <rPr>
        <sz val="12"/>
        <rFont val="UD デジタル 教科書体 N-R"/>
        <family val="1"/>
        <charset val="1"/>
      </rPr>
      <t xml:space="preserve">夫）がH77（</t>
    </r>
    <r>
      <rPr>
        <sz val="12"/>
        <rFont val="UD デジタル 教科書体 N-R"/>
        <family val="1"/>
        <charset val="128"/>
      </rPr>
      <t xml:space="preserve">250万円未満）以下の</t>
    </r>
    <r>
      <rPr>
        <sz val="12"/>
        <rFont val="UD デジタル 教科書体 N-R"/>
        <family val="1"/>
        <charset val="1"/>
      </rPr>
      <t xml:space="preserve">場合I77（保険料）の値</t>
    </r>
  </si>
  <si>
    <r>
      <rPr>
        <sz val="12"/>
        <rFont val="UD デジタル 教科書体 N-R"/>
        <family val="1"/>
        <charset val="128"/>
      </rPr>
      <t xml:space="preserve">IF⑤=IF(</t>
    </r>
    <r>
      <rPr>
        <sz val="12"/>
        <color rgb="FFFF00FF"/>
        <rFont val="UD デジタル 教科書体 N-R"/>
        <family val="1"/>
        <charset val="128"/>
      </rPr>
      <t xml:space="preserve">D19</t>
    </r>
    <r>
      <rPr>
        <sz val="12"/>
        <rFont val="UD デジタル 教科書体 N-R"/>
        <family val="1"/>
        <charset val="128"/>
      </rPr>
      <t xml:space="preserve">&lt;</t>
    </r>
    <r>
      <rPr>
        <sz val="12"/>
        <color rgb="FF000080"/>
        <rFont val="UD デジタル 教科書体 N-R"/>
        <family val="1"/>
        <charset val="128"/>
      </rPr>
      <t xml:space="preserve">$J$77</t>
    </r>
    <r>
      <rPr>
        <sz val="12"/>
        <rFont val="UD デジタル 教科書体 N-R"/>
        <family val="1"/>
        <charset val="128"/>
      </rPr>
      <t xml:space="preserve">,</t>
    </r>
    <r>
      <rPr>
        <sz val="12"/>
        <color rgb="FF800000"/>
        <rFont val="UD デジタル 教科書体 N-R"/>
        <family val="1"/>
        <charset val="128"/>
      </rPr>
      <t xml:space="preserve">$K$77</t>
    </r>
    <r>
      <rPr>
        <sz val="12"/>
        <color rgb="FF808000"/>
        <rFont val="UD デジタル 教科書体 N-R"/>
        <family val="1"/>
        <charset val="128"/>
      </rPr>
      <t xml:space="preserve">,</t>
    </r>
    <r>
      <rPr>
        <sz val="12"/>
        <rFont val="UD デジタル 教科書体 N-R"/>
        <family val="1"/>
        <charset val="128"/>
      </rPr>
      <t xml:space="preserve">IF⑥</t>
    </r>
  </si>
  <si>
    <t xml:space="preserve">K77</t>
  </si>
  <si>
    <r>
      <rPr>
        <sz val="12"/>
        <rFont val="UD デジタル 教科書体 N-R"/>
        <family val="1"/>
        <charset val="1"/>
      </rPr>
      <t xml:space="preserve">D19（</t>
    </r>
    <r>
      <rPr>
        <sz val="12"/>
        <rFont val="UD デジタル 教科書体 N-R"/>
        <family val="1"/>
        <charset val="128"/>
      </rPr>
      <t xml:space="preserve">所得金額</t>
    </r>
    <r>
      <rPr>
        <sz val="12"/>
        <rFont val="UD デジタル 教科書体 N-R"/>
        <family val="1"/>
        <charset val="1"/>
      </rPr>
      <t xml:space="preserve">夫）がJ77（</t>
    </r>
    <r>
      <rPr>
        <sz val="12"/>
        <rFont val="UD デジタル 教科書体 N-R"/>
        <family val="1"/>
        <charset val="128"/>
      </rPr>
      <t xml:space="preserve">300万円未満）以下の</t>
    </r>
    <r>
      <rPr>
        <sz val="12"/>
        <rFont val="UD デジタル 教科書体 N-R"/>
        <family val="1"/>
        <charset val="1"/>
      </rPr>
      <t xml:space="preserve">場合K77（保険料）の値</t>
    </r>
  </si>
  <si>
    <r>
      <rPr>
        <sz val="12"/>
        <rFont val="UD デジタル 教科書体 N-R"/>
        <family val="1"/>
        <charset val="128"/>
      </rPr>
      <t xml:space="preserve">IF⑥=IF(</t>
    </r>
    <r>
      <rPr>
        <sz val="12"/>
        <color rgb="FFFF00FF"/>
        <rFont val="UD デジタル 教科書体 N-R"/>
        <family val="1"/>
        <charset val="128"/>
      </rPr>
      <t xml:space="preserve">D19</t>
    </r>
    <r>
      <rPr>
        <sz val="12"/>
        <rFont val="UD デジタル 教科書体 N-R"/>
        <family val="1"/>
        <charset val="128"/>
      </rPr>
      <t xml:space="preserve">&lt;</t>
    </r>
    <r>
      <rPr>
        <sz val="12"/>
        <color rgb="FF808000"/>
        <rFont val="UD デジタル 教科書体 N-R"/>
        <family val="1"/>
        <charset val="128"/>
      </rPr>
      <t xml:space="preserve">$L$77</t>
    </r>
    <r>
      <rPr>
        <sz val="12"/>
        <rFont val="UD デジタル 教科書体 N-R"/>
        <family val="1"/>
        <charset val="128"/>
      </rPr>
      <t xml:space="preserve">,</t>
    </r>
    <r>
      <rPr>
        <sz val="12"/>
        <color rgb="FF0000FF"/>
        <rFont val="UD デジタル 教科書体 N-R"/>
        <family val="1"/>
        <charset val="128"/>
      </rPr>
      <t xml:space="preserve">$M$77</t>
    </r>
    <r>
      <rPr>
        <sz val="12"/>
        <color rgb="FF808000"/>
        <rFont val="UD デジタル 教科書体 N-R"/>
        <family val="1"/>
        <charset val="128"/>
      </rPr>
      <t xml:space="preserve">,</t>
    </r>
    <r>
      <rPr>
        <sz val="12"/>
        <rFont val="UD デジタル 教科書体 N-R"/>
        <family val="1"/>
        <charset val="128"/>
      </rPr>
      <t xml:space="preserve">IF⑦</t>
    </r>
  </si>
  <si>
    <t xml:space="preserve">M77</t>
  </si>
  <si>
    <r>
      <rPr>
        <sz val="12"/>
        <rFont val="UD デジタル 教科書体 N-R"/>
        <family val="1"/>
        <charset val="1"/>
      </rPr>
      <t xml:space="preserve">D19（</t>
    </r>
    <r>
      <rPr>
        <sz val="12"/>
        <rFont val="UD デジタル 教科書体 N-R"/>
        <family val="1"/>
        <charset val="128"/>
      </rPr>
      <t xml:space="preserve">所得金額</t>
    </r>
    <r>
      <rPr>
        <sz val="12"/>
        <rFont val="UD デジタル 教科書体 N-R"/>
        <family val="1"/>
        <charset val="1"/>
      </rPr>
      <t xml:space="preserve">夫）がL77（</t>
    </r>
    <r>
      <rPr>
        <sz val="12"/>
        <rFont val="UD デジタル 教科書体 N-R"/>
        <family val="1"/>
        <charset val="128"/>
      </rPr>
      <t xml:space="preserve">500万円未満）以下の</t>
    </r>
    <r>
      <rPr>
        <sz val="12"/>
        <rFont val="UD デジタル 教科書体 N-R"/>
        <family val="1"/>
        <charset val="1"/>
      </rPr>
      <t xml:space="preserve">場合M77（保険料）の値</t>
    </r>
  </si>
  <si>
    <r>
      <rPr>
        <sz val="12"/>
        <rFont val="UD デジタル 教科書体 N-R"/>
        <family val="1"/>
        <charset val="128"/>
      </rPr>
      <t xml:space="preserve">IF⑦=IF(</t>
    </r>
    <r>
      <rPr>
        <sz val="12"/>
        <color rgb="FFFF00FF"/>
        <rFont val="UD デジタル 教科書体 N-R"/>
        <family val="1"/>
        <charset val="128"/>
      </rPr>
      <t xml:space="preserve">D19</t>
    </r>
    <r>
      <rPr>
        <sz val="12"/>
        <rFont val="UD デジタル 教科書体 N-R"/>
        <family val="1"/>
        <charset val="128"/>
      </rPr>
      <t xml:space="preserve">&lt;</t>
    </r>
    <r>
      <rPr>
        <sz val="12"/>
        <color rgb="FFFF00FF"/>
        <rFont val="UD デジタル 教科書体 N-R"/>
        <family val="1"/>
        <charset val="128"/>
      </rPr>
      <t xml:space="preserve">$N$77</t>
    </r>
    <r>
      <rPr>
        <sz val="12"/>
        <rFont val="UD デジタル 教科書体 N-R"/>
        <family val="1"/>
        <charset val="128"/>
      </rPr>
      <t xml:space="preserve">,</t>
    </r>
    <r>
      <rPr>
        <sz val="12"/>
        <color rgb="FF008000"/>
        <rFont val="UD デジタル 教科書体 N-R"/>
        <family val="1"/>
        <charset val="128"/>
      </rPr>
      <t xml:space="preserve">$O$77</t>
    </r>
    <r>
      <rPr>
        <sz val="12"/>
        <color rgb="FF808000"/>
        <rFont val="UD デジタル 教科書体 N-R"/>
        <family val="1"/>
        <charset val="128"/>
      </rPr>
      <t xml:space="preserve">,</t>
    </r>
    <r>
      <rPr>
        <sz val="12"/>
        <rFont val="UD デジタル 教科書体 N-R"/>
        <family val="1"/>
        <charset val="128"/>
      </rPr>
      <t xml:space="preserve">IF⑧</t>
    </r>
  </si>
  <si>
    <t xml:space="preserve">O77</t>
  </si>
  <si>
    <r>
      <rPr>
        <sz val="12"/>
        <rFont val="UD デジタル 教科書体 N-R"/>
        <family val="1"/>
        <charset val="1"/>
      </rPr>
      <t xml:space="preserve">D19（</t>
    </r>
    <r>
      <rPr>
        <sz val="12"/>
        <rFont val="UD デジタル 教科書体 N-R"/>
        <family val="1"/>
        <charset val="128"/>
      </rPr>
      <t xml:space="preserve">所得金額</t>
    </r>
    <r>
      <rPr>
        <sz val="12"/>
        <rFont val="UD デジタル 教科書体 N-R"/>
        <family val="1"/>
        <charset val="1"/>
      </rPr>
      <t xml:space="preserve">夫）がN77（750</t>
    </r>
    <r>
      <rPr>
        <sz val="12"/>
        <rFont val="UD デジタル 教科書体 N-R"/>
        <family val="1"/>
        <charset val="128"/>
      </rPr>
      <t xml:space="preserve">万円未満）以下の</t>
    </r>
    <r>
      <rPr>
        <sz val="12"/>
        <rFont val="UD デジタル 教科書体 N-R"/>
        <family val="1"/>
        <charset val="1"/>
      </rPr>
      <t xml:space="preserve">場合O77（保険料）の値</t>
    </r>
  </si>
  <si>
    <r>
      <rPr>
        <sz val="12"/>
        <rFont val="UD デジタル 教科書体 N-R"/>
        <family val="1"/>
        <charset val="128"/>
      </rPr>
      <t xml:space="preserve">IF⑧=IF(</t>
    </r>
    <r>
      <rPr>
        <sz val="12"/>
        <color rgb="FFFF00FF"/>
        <rFont val="UD デジタル 教科書体 N-R"/>
        <family val="1"/>
        <charset val="128"/>
      </rPr>
      <t xml:space="preserve">D19</t>
    </r>
    <r>
      <rPr>
        <sz val="12"/>
        <rFont val="UD デジタル 教科書体 N-R"/>
        <family val="1"/>
        <charset val="128"/>
      </rPr>
      <t xml:space="preserve">&lt;</t>
    </r>
    <r>
      <rPr>
        <sz val="12"/>
        <color rgb="FF800000"/>
        <rFont val="UD デジタル 教科書体 N-R"/>
        <family val="1"/>
        <charset val="128"/>
      </rPr>
      <t xml:space="preserve">$P$77</t>
    </r>
    <r>
      <rPr>
        <sz val="12"/>
        <rFont val="UD デジタル 教科書体 N-R"/>
        <family val="1"/>
        <charset val="128"/>
      </rPr>
      <t xml:space="preserve">,</t>
    </r>
    <r>
      <rPr>
        <sz val="12"/>
        <color rgb="FF800080"/>
        <rFont val="UD デジタル 教科書体 N-R"/>
        <family val="1"/>
        <charset val="128"/>
      </rPr>
      <t xml:space="preserve">$Q$77</t>
    </r>
    <r>
      <rPr>
        <sz val="12"/>
        <rFont val="UD デジタル 教科書体 N-R"/>
        <family val="1"/>
        <charset val="128"/>
      </rPr>
      <t xml:space="preserve">,</t>
    </r>
    <r>
      <rPr>
        <sz val="12"/>
        <color rgb="FF808000"/>
        <rFont val="UD デジタル 教科書体 N-R"/>
        <family val="1"/>
        <charset val="128"/>
      </rPr>
      <t xml:space="preserve">$S$77）</t>
    </r>
  </si>
  <si>
    <t xml:space="preserve">Q77</t>
  </si>
  <si>
    <r>
      <rPr>
        <sz val="12"/>
        <rFont val="UD デジタル 教科書体 N-R"/>
        <family val="1"/>
        <charset val="1"/>
      </rPr>
      <t xml:space="preserve">D19（</t>
    </r>
    <r>
      <rPr>
        <sz val="12"/>
        <rFont val="UD デジタル 教科書体 N-R"/>
        <family val="1"/>
        <charset val="128"/>
      </rPr>
      <t xml:space="preserve">所得金額</t>
    </r>
    <r>
      <rPr>
        <sz val="12"/>
        <rFont val="UD デジタル 教科書体 N-R"/>
        <family val="1"/>
        <charset val="1"/>
      </rPr>
      <t xml:space="preserve">夫）がP77（1,000</t>
    </r>
    <r>
      <rPr>
        <sz val="12"/>
        <rFont val="UD デジタル 教科書体 N-R"/>
        <family val="1"/>
        <charset val="128"/>
      </rPr>
      <t xml:space="preserve">万円未満）以下の</t>
    </r>
    <r>
      <rPr>
        <sz val="12"/>
        <rFont val="UD デジタル 教科書体 N-R"/>
        <family val="1"/>
        <charset val="1"/>
      </rPr>
      <t xml:space="preserve">場合Q77（保険料）の値</t>
    </r>
  </si>
  <si>
    <t xml:space="preserve">S77</t>
  </si>
  <si>
    <t xml:space="preserve">S77（保険料）の値</t>
  </si>
  <si>
    <r>
      <rPr>
        <sz val="12"/>
        <rFont val="UD デジタル 教科書体 N-R"/>
        <family val="1"/>
        <charset val="128"/>
      </rPr>
      <t xml:space="preserve">IF⑨=IF(</t>
    </r>
    <r>
      <rPr>
        <sz val="12"/>
        <color rgb="FF0000FF"/>
        <rFont val="UD デジタル 教科書体 N-R"/>
        <family val="1"/>
        <charset val="128"/>
      </rPr>
      <t xml:space="preserve">E24</t>
    </r>
    <r>
      <rPr>
        <sz val="12"/>
        <rFont val="UD デジタル 教科書体 N-R"/>
        <family val="1"/>
        <charset val="128"/>
      </rPr>
      <t xml:space="preserve">&gt;0,IF⑩,(IF⑪,IF⑫))</t>
    </r>
  </si>
  <si>
    <r>
      <rPr>
        <sz val="12"/>
        <rFont val="UD デジタル 教科書体 N-R"/>
        <family val="1"/>
        <charset val="1"/>
      </rPr>
      <t xml:space="preserve">E24（住民税妻）が0以上なら</t>
    </r>
    <r>
      <rPr>
        <sz val="12"/>
        <rFont val="UD デジタル 教科書体 N-R"/>
        <family val="1"/>
        <charset val="128"/>
      </rPr>
      <t xml:space="preserve">IF⑩で判定を行う</t>
    </r>
  </si>
  <si>
    <t xml:space="preserve">さらにIF⑪で判定を行う</t>
  </si>
  <si>
    <r>
      <rPr>
        <sz val="12"/>
        <rFont val="UD デジタル 教科書体 N-R"/>
        <family val="1"/>
        <charset val="128"/>
      </rPr>
      <t xml:space="preserve">IF⑩=IF((</t>
    </r>
    <r>
      <rPr>
        <sz val="12"/>
        <color rgb="FFFF0000"/>
        <rFont val="UD デジタル 教科書体 N-R"/>
        <family val="1"/>
        <charset val="128"/>
      </rPr>
      <t xml:space="preserve">D14</t>
    </r>
    <r>
      <rPr>
        <sz val="12"/>
        <rFont val="UD デジタル 教科書体 N-R"/>
        <family val="1"/>
        <charset val="128"/>
      </rPr>
      <t xml:space="preserve">+</t>
    </r>
    <r>
      <rPr>
        <sz val="12"/>
        <color rgb="FFFF00FF"/>
        <rFont val="UD デジタル 教科書体 N-R"/>
        <family val="1"/>
        <charset val="128"/>
      </rPr>
      <t xml:space="preserve">D19</t>
    </r>
    <r>
      <rPr>
        <sz val="12"/>
        <rFont val="UD デジタル 教科書体 N-R"/>
        <family val="1"/>
        <charset val="128"/>
      </rPr>
      <t xml:space="preserve">)&lt;=</t>
    </r>
    <r>
      <rPr>
        <sz val="12"/>
        <color rgb="FF008000"/>
        <rFont val="UD デジタル 教科書体 N-R"/>
        <family val="1"/>
        <charset val="128"/>
      </rPr>
      <t xml:space="preserve">$J$74</t>
    </r>
    <r>
      <rPr>
        <sz val="12"/>
        <rFont val="UD デジタル 教科書体 N-R"/>
        <family val="1"/>
        <charset val="128"/>
      </rPr>
      <t xml:space="preserve">,</t>
    </r>
    <r>
      <rPr>
        <sz val="12"/>
        <color rgb="FF000080"/>
        <rFont val="UD デジタル 教科書体 N-R"/>
        <family val="1"/>
        <charset val="128"/>
      </rPr>
      <t xml:space="preserve">$K$74</t>
    </r>
    <r>
      <rPr>
        <sz val="12"/>
        <rFont val="UD デジタル 教科書体 N-R"/>
        <family val="1"/>
        <charset val="128"/>
      </rPr>
      <t xml:space="preserve">,</t>
    </r>
    <r>
      <rPr>
        <sz val="12"/>
        <color rgb="FF800000"/>
        <rFont val="UD デジタル 教科書体 N-R"/>
        <family val="1"/>
        <charset val="128"/>
      </rPr>
      <t xml:space="preserve">$M$74</t>
    </r>
    <r>
      <rPr>
        <sz val="12"/>
        <rFont val="UD デジタル 教科書体 N-R"/>
        <family val="1"/>
        <charset val="128"/>
      </rPr>
      <t xml:space="preserve">)</t>
    </r>
  </si>
  <si>
    <t xml:space="preserve">K74</t>
  </si>
  <si>
    <r>
      <rPr>
        <sz val="12"/>
        <rFont val="UD デジタル 教科書体 N-R"/>
        <family val="1"/>
        <charset val="128"/>
      </rPr>
      <t xml:space="preserve">D14（前年年金集計夫）と</t>
    </r>
    <r>
      <rPr>
        <sz val="12"/>
        <rFont val="UD デジタル 教科書体 N-R"/>
        <family val="1"/>
        <charset val="1"/>
      </rPr>
      <t xml:space="preserve">D19（前年</t>
    </r>
    <r>
      <rPr>
        <sz val="12"/>
        <rFont val="UD デジタル 教科書体 N-R"/>
        <family val="1"/>
        <charset val="128"/>
      </rPr>
      <t xml:space="preserve">所得金額</t>
    </r>
    <r>
      <rPr>
        <sz val="12"/>
        <rFont val="UD デジタル 教科書体 N-R"/>
        <family val="1"/>
        <charset val="1"/>
      </rPr>
      <t xml:space="preserve">夫）を足した値がJ74（</t>
    </r>
    <r>
      <rPr>
        <sz val="12"/>
        <rFont val="UD デジタル 教科書体 N-R"/>
        <family val="1"/>
        <charset val="128"/>
      </rPr>
      <t xml:space="preserve">80万円以下）以下の</t>
    </r>
    <r>
      <rPr>
        <sz val="12"/>
        <rFont val="UD デジタル 教科書体 N-R"/>
        <family val="1"/>
        <charset val="1"/>
      </rPr>
      <t xml:space="preserve">場合K74（保険料）の値</t>
    </r>
  </si>
  <si>
    <t xml:space="preserve">M74</t>
  </si>
  <si>
    <t xml:space="preserve">M74（保険料）の値</t>
  </si>
  <si>
    <r>
      <rPr>
        <sz val="12"/>
        <rFont val="UD デジタル 教科書体 N-R"/>
        <family val="1"/>
        <charset val="128"/>
      </rPr>
      <t xml:space="preserve">IF⑪=IF((</t>
    </r>
    <r>
      <rPr>
        <sz val="12"/>
        <color rgb="FFFF0000"/>
        <rFont val="UD デジタル 教科書体 N-R"/>
        <family val="1"/>
        <charset val="128"/>
      </rPr>
      <t xml:space="preserve">D14</t>
    </r>
    <r>
      <rPr>
        <sz val="12"/>
        <rFont val="UD デジタル 教科書体 N-R"/>
        <family val="1"/>
        <charset val="128"/>
      </rPr>
      <t xml:space="preserve">+</t>
    </r>
    <r>
      <rPr>
        <sz val="12"/>
        <color rgb="FFFF00FF"/>
        <rFont val="UD デジタル 教科書体 N-R"/>
        <family val="1"/>
        <charset val="128"/>
      </rPr>
      <t xml:space="preserve">D19</t>
    </r>
    <r>
      <rPr>
        <sz val="12"/>
        <rFont val="UD デジタル 教科書体 N-R"/>
        <family val="1"/>
        <charset val="128"/>
      </rPr>
      <t xml:space="preserve">)&lt;=</t>
    </r>
    <r>
      <rPr>
        <sz val="12"/>
        <color rgb="FF0000FF"/>
        <rFont val="UD デジタル 教科書体 N-R"/>
        <family val="1"/>
        <charset val="128"/>
      </rPr>
      <t xml:space="preserve">$D$74</t>
    </r>
    <r>
      <rPr>
        <sz val="12"/>
        <rFont val="UD デジタル 教科書体 N-R"/>
        <family val="1"/>
        <charset val="128"/>
      </rPr>
      <t xml:space="preserve">,</t>
    </r>
    <r>
      <rPr>
        <sz val="12"/>
        <color rgb="FFFF0000"/>
        <rFont val="UD デジタル 教科書体 N-R"/>
        <family val="1"/>
        <charset val="128"/>
      </rPr>
      <t xml:space="preserve">$E$74</t>
    </r>
    <r>
      <rPr>
        <sz val="12"/>
        <rFont val="UD デジタル 教科書体 N-R"/>
        <family val="1"/>
        <charset val="128"/>
      </rPr>
      <t xml:space="preserve">,IF⑫)</t>
    </r>
  </si>
  <si>
    <r>
      <rPr>
        <sz val="12"/>
        <rFont val="UD デジタル 教科書体 N-R"/>
        <family val="1"/>
        <charset val="128"/>
      </rPr>
      <t xml:space="preserve">D14（前年年金集計夫）と</t>
    </r>
    <r>
      <rPr>
        <sz val="12"/>
        <rFont val="UD デジタル 教科書体 N-R"/>
        <family val="1"/>
        <charset val="1"/>
      </rPr>
      <t xml:space="preserve">D19（前年</t>
    </r>
    <r>
      <rPr>
        <sz val="12"/>
        <rFont val="UD デジタル 教科書体 N-R"/>
        <family val="1"/>
        <charset val="128"/>
      </rPr>
      <t xml:space="preserve">所得金額</t>
    </r>
    <r>
      <rPr>
        <sz val="12"/>
        <rFont val="UD デジタル 教科書体 N-R"/>
        <family val="1"/>
        <charset val="1"/>
      </rPr>
      <t xml:space="preserve">夫）を足した値がD74（</t>
    </r>
    <r>
      <rPr>
        <sz val="12"/>
        <rFont val="UD デジタル 教科書体 N-R"/>
        <family val="1"/>
        <charset val="128"/>
      </rPr>
      <t xml:space="preserve">80万円以下）以下の</t>
    </r>
    <r>
      <rPr>
        <sz val="12"/>
        <rFont val="UD デジタル 教科書体 N-R"/>
        <family val="1"/>
        <charset val="1"/>
      </rPr>
      <t xml:space="preserve">場合E74（保険料）の値</t>
    </r>
  </si>
  <si>
    <t xml:space="preserve">さらにIF⑫で判定を行う</t>
  </si>
  <si>
    <r>
      <rPr>
        <sz val="12"/>
        <rFont val="UD デジタル 教科書体 N-R"/>
        <family val="1"/>
        <charset val="128"/>
      </rPr>
      <t xml:space="preserve">IF⑫=IF((</t>
    </r>
    <r>
      <rPr>
        <sz val="12"/>
        <color rgb="FFFF0000"/>
        <rFont val="UD デジタル 教科書体 N-R"/>
        <family val="1"/>
        <charset val="128"/>
      </rPr>
      <t xml:space="preserve">D14</t>
    </r>
    <r>
      <rPr>
        <sz val="12"/>
        <rFont val="UD デジタル 教科書体 N-R"/>
        <family val="1"/>
        <charset val="128"/>
      </rPr>
      <t xml:space="preserve">+</t>
    </r>
    <r>
      <rPr>
        <sz val="12"/>
        <color rgb="FFFF00FF"/>
        <rFont val="UD デジタル 教科書体 N-R"/>
        <family val="1"/>
        <charset val="128"/>
      </rPr>
      <t xml:space="preserve">D19</t>
    </r>
    <r>
      <rPr>
        <sz val="12"/>
        <rFont val="UD デジタル 教科書体 N-R"/>
        <family val="1"/>
        <charset val="128"/>
      </rPr>
      <t xml:space="preserve">)&lt;=</t>
    </r>
    <r>
      <rPr>
        <sz val="12"/>
        <color rgb="FF000080"/>
        <rFont val="UD デジタル 教科書体 N-R"/>
        <family val="1"/>
        <charset val="128"/>
      </rPr>
      <t xml:space="preserve">$F$74</t>
    </r>
    <r>
      <rPr>
        <sz val="12"/>
        <rFont val="UD デジタル 教科書体 N-R"/>
        <family val="1"/>
        <charset val="128"/>
      </rPr>
      <t xml:space="preserve">,</t>
    </r>
    <r>
      <rPr>
        <sz val="12"/>
        <color rgb="FF800000"/>
        <rFont val="UD デジタル 教科書体 N-R"/>
        <family val="1"/>
        <charset val="128"/>
      </rPr>
      <t xml:space="preserve">$G$74</t>
    </r>
    <r>
      <rPr>
        <sz val="12"/>
        <rFont val="UD デジタル 教科書体 N-R"/>
        <family val="1"/>
        <charset val="128"/>
      </rPr>
      <t xml:space="preserve">,</t>
    </r>
    <r>
      <rPr>
        <sz val="12"/>
        <color rgb="FF800080"/>
        <rFont val="UD デジタル 教科書体 N-R"/>
        <family val="1"/>
        <charset val="128"/>
      </rPr>
      <t xml:space="preserve">$I$74)</t>
    </r>
  </si>
  <si>
    <r>
      <rPr>
        <sz val="12"/>
        <rFont val="UD デジタル 教科書体 N-R"/>
        <family val="1"/>
        <charset val="128"/>
      </rPr>
      <t xml:space="preserve">D14（前年年金集計夫）と</t>
    </r>
    <r>
      <rPr>
        <sz val="12"/>
        <rFont val="UD デジタル 教科書体 N-R"/>
        <family val="1"/>
        <charset val="1"/>
      </rPr>
      <t xml:space="preserve">D19（前年</t>
    </r>
    <r>
      <rPr>
        <sz val="12"/>
        <rFont val="UD デジタル 教科書体 N-R"/>
        <family val="1"/>
        <charset val="128"/>
      </rPr>
      <t xml:space="preserve">所得金額</t>
    </r>
    <r>
      <rPr>
        <sz val="12"/>
        <rFont val="UD デジタル 教科書体 N-R"/>
        <family val="1"/>
        <charset val="1"/>
      </rPr>
      <t xml:space="preserve">夫）を足した値がF74（</t>
    </r>
    <r>
      <rPr>
        <sz val="12"/>
        <rFont val="UD デジタル 教科書体 N-R"/>
        <family val="1"/>
        <charset val="128"/>
      </rPr>
      <t xml:space="preserve">80万円以下）以下の</t>
    </r>
    <r>
      <rPr>
        <sz val="12"/>
        <rFont val="UD デジタル 教科書体 N-R"/>
        <family val="1"/>
        <charset val="1"/>
      </rPr>
      <t xml:space="preserve">場合G74（保険料）の値</t>
    </r>
  </si>
  <si>
    <t xml:space="preserve">I74（保険料）の値</t>
  </si>
  <si>
    <r>
      <rPr>
        <sz val="12"/>
        <rFont val="UD デジタル 教科書体 N-R"/>
        <family val="1"/>
        <charset val="128"/>
      </rPr>
      <t xml:space="preserve">IF⑬=IF(</t>
    </r>
    <r>
      <rPr>
        <sz val="12"/>
        <color rgb="FF0000FF"/>
        <rFont val="UD デジタル 教科書体 N-R"/>
        <family val="1"/>
        <charset val="128"/>
      </rPr>
      <t xml:space="preserve">E3</t>
    </r>
    <r>
      <rPr>
        <sz val="12"/>
        <rFont val="UD デジタル 教科書体 N-R"/>
        <family val="1"/>
        <charset val="128"/>
      </rPr>
      <t xml:space="preserve">=65,</t>
    </r>
    <r>
      <rPr>
        <sz val="12"/>
        <color rgb="FFFF0000"/>
        <rFont val="UD デジタル 教科書体 N-R"/>
        <family val="1"/>
        <charset val="128"/>
      </rPr>
      <t xml:space="preserve">$D$58</t>
    </r>
    <r>
      <rPr>
        <sz val="12"/>
        <rFont val="UD デジタル 教科書体 N-R"/>
        <family val="1"/>
        <charset val="128"/>
      </rPr>
      <t xml:space="preserve">/12,1)</t>
    </r>
  </si>
  <si>
    <t xml:space="preserve">E3（年齢夫）が65歳ならD58（夫誕生月以後の月数）を12で割った値</t>
  </si>
  <si>
    <t xml:space="preserve">E43～AS43</t>
  </si>
  <si>
    <r>
      <rPr>
        <sz val="12"/>
        <rFont val="UD デジタル 教科書体 N-R"/>
        <family val="1"/>
        <charset val="1"/>
      </rPr>
      <t xml:space="preserve">E43</t>
    </r>
    <r>
      <rPr>
        <sz val="12"/>
        <rFont val="UD デジタル 教科書体 N-R"/>
        <family val="1"/>
        <charset val="128"/>
      </rPr>
      <t xml:space="preserve">=IF(OR(</t>
    </r>
    <r>
      <rPr>
        <sz val="12"/>
        <color rgb="FF0000FF"/>
        <rFont val="UD デジタル 教科書体 N-R"/>
        <family val="1"/>
        <charset val="128"/>
      </rPr>
      <t xml:space="preserve">E4</t>
    </r>
    <r>
      <rPr>
        <sz val="12"/>
        <rFont val="UD デジタル 教科書体 N-R"/>
        <family val="1"/>
        <charset val="128"/>
      </rPr>
      <t xml:space="preserve">&lt;=64,</t>
    </r>
    <r>
      <rPr>
        <sz val="12"/>
        <color rgb="FF0000FF"/>
        <rFont val="UD デジタル 教科書体 N-R"/>
        <family val="1"/>
        <charset val="128"/>
      </rPr>
      <t xml:space="preserve">E4</t>
    </r>
    <r>
      <rPr>
        <sz val="12"/>
        <rFont val="UD デジタル 教科書体 N-R"/>
        <family val="1"/>
        <charset val="128"/>
      </rPr>
      <t xml:space="preserve">=0),0,IF(</t>
    </r>
    <r>
      <rPr>
        <sz val="12"/>
        <color rgb="FFFF00FF"/>
        <rFont val="UD デジタル 教科書体 N-R"/>
        <family val="1"/>
        <charset val="128"/>
      </rPr>
      <t xml:space="preserve">E24</t>
    </r>
    <r>
      <rPr>
        <sz val="12"/>
        <rFont val="UD デジタル 教科書体 N-R"/>
        <family val="1"/>
        <charset val="128"/>
      </rPr>
      <t xml:space="preserve">&gt;0,IF(</t>
    </r>
    <r>
      <rPr>
        <sz val="12"/>
        <color rgb="FF008000"/>
        <rFont val="UD デジタル 教科書体 N-R"/>
        <family val="1"/>
        <charset val="128"/>
      </rPr>
      <t xml:space="preserve">D20</t>
    </r>
    <r>
      <rPr>
        <sz val="12"/>
        <rFont val="UD デジタル 教科書体 N-R"/>
        <family val="1"/>
        <charset val="128"/>
      </rPr>
      <t xml:space="preserve">&lt;</t>
    </r>
    <r>
      <rPr>
        <sz val="12"/>
        <color rgb="FF000080"/>
        <rFont val="UD デジタル 教科書体 N-R"/>
        <family val="1"/>
        <charset val="128"/>
      </rPr>
      <t xml:space="preserve">$D$77</t>
    </r>
    <r>
      <rPr>
        <sz val="12"/>
        <rFont val="UD デジタル 教科書体 N-R"/>
        <family val="1"/>
        <charset val="128"/>
      </rPr>
      <t xml:space="preserve">,</t>
    </r>
    <r>
      <rPr>
        <sz val="12"/>
        <color rgb="FF800000"/>
        <rFont val="UD デジタル 教科書体 N-R"/>
        <family val="1"/>
        <charset val="128"/>
      </rPr>
      <t xml:space="preserve">$E$77</t>
    </r>
    <r>
      <rPr>
        <sz val="12"/>
        <rFont val="UD デジタル 教科書体 N-R"/>
        <family val="1"/>
        <charset val="128"/>
      </rPr>
      <t xml:space="preserve">,IF(</t>
    </r>
    <r>
      <rPr>
        <sz val="12"/>
        <color rgb="FF008000"/>
        <rFont val="UD デジタル 教科書体 N-R"/>
        <family val="1"/>
        <charset val="128"/>
      </rPr>
      <t xml:space="preserve">D20</t>
    </r>
    <r>
      <rPr>
        <sz val="12"/>
        <rFont val="UD デジタル 教科書体 N-R"/>
        <family val="1"/>
        <charset val="128"/>
      </rPr>
      <t xml:space="preserve">&lt;</t>
    </r>
    <r>
      <rPr>
        <sz val="12"/>
        <color rgb="FF808000"/>
        <rFont val="UD デジタル 教科書体 N-R"/>
        <family val="1"/>
        <charset val="128"/>
      </rPr>
      <t xml:space="preserve">$F$77</t>
    </r>
    <r>
      <rPr>
        <sz val="12"/>
        <rFont val="UD デジタル 教科書体 N-R"/>
        <family val="1"/>
        <charset val="128"/>
      </rPr>
      <t xml:space="preserve">,</t>
    </r>
    <r>
      <rPr>
        <sz val="12"/>
        <color rgb="FF0000FF"/>
        <rFont val="UD デジタル 教科書体 N-R"/>
        <family val="1"/>
        <charset val="128"/>
      </rPr>
      <t xml:space="preserve">$G$77</t>
    </r>
    <r>
      <rPr>
        <sz val="12"/>
        <rFont val="UD デジタル 教科書体 N-R"/>
        <family val="1"/>
        <charset val="128"/>
      </rPr>
      <t xml:space="preserve">,IF(</t>
    </r>
    <r>
      <rPr>
        <sz val="12"/>
        <color rgb="FF008000"/>
        <rFont val="UD デジタル 教科書体 N-R"/>
        <family val="1"/>
        <charset val="128"/>
      </rPr>
      <t xml:space="preserve">D20</t>
    </r>
    <r>
      <rPr>
        <sz val="12"/>
        <rFont val="UD デジタル 教科書体 N-R"/>
        <family val="1"/>
        <charset val="128"/>
      </rPr>
      <t xml:space="preserve">&lt;</t>
    </r>
    <r>
      <rPr>
        <sz val="12"/>
        <color rgb="FFFF00FF"/>
        <rFont val="UD デジタル 教科書体 N-R"/>
        <family val="1"/>
        <charset val="128"/>
      </rPr>
      <t xml:space="preserve">$H$77</t>
    </r>
    <r>
      <rPr>
        <sz val="12"/>
        <rFont val="UD デジタル 教科書体 N-R"/>
        <family val="1"/>
        <charset val="128"/>
      </rPr>
      <t xml:space="preserve">,</t>
    </r>
    <r>
      <rPr>
        <sz val="12"/>
        <color rgb="FF008000"/>
        <rFont val="UD デジタル 教科書体 N-R"/>
        <family val="1"/>
        <charset val="128"/>
      </rPr>
      <t xml:space="preserve">$I$77</t>
    </r>
    <r>
      <rPr>
        <sz val="12"/>
        <rFont val="UD デジタル 教科書体 N-R"/>
        <family val="1"/>
        <charset val="128"/>
      </rPr>
      <t xml:space="preserve">,IF(</t>
    </r>
    <r>
      <rPr>
        <sz val="12"/>
        <color rgb="FF008000"/>
        <rFont val="UD デジタル 教科書体 N-R"/>
        <family val="1"/>
        <charset val="128"/>
      </rPr>
      <t xml:space="preserve">D20</t>
    </r>
    <r>
      <rPr>
        <sz val="12"/>
        <rFont val="UD デジタル 教科書体 N-R"/>
        <family val="1"/>
        <charset val="128"/>
      </rPr>
      <t xml:space="preserve">&lt;</t>
    </r>
    <r>
      <rPr>
        <sz val="12"/>
        <color rgb="FF800000"/>
        <rFont val="UD デジタル 教科書体 N-R"/>
        <family val="1"/>
        <charset val="128"/>
      </rPr>
      <t xml:space="preserve">$J$77</t>
    </r>
    <r>
      <rPr>
        <sz val="12"/>
        <rFont val="UD デジタル 教科書体 N-R"/>
        <family val="1"/>
        <charset val="128"/>
      </rPr>
      <t xml:space="preserve">,</t>
    </r>
    <r>
      <rPr>
        <sz val="12"/>
        <color rgb="FF800080"/>
        <rFont val="UD デジタル 教科書体 N-R"/>
        <family val="1"/>
        <charset val="128"/>
      </rPr>
      <t xml:space="preserve">$K$77</t>
    </r>
    <r>
      <rPr>
        <sz val="12"/>
        <rFont val="UD デジタル 教科書体 N-R"/>
        <family val="1"/>
        <charset val="128"/>
      </rPr>
      <t xml:space="preserve">,IF(</t>
    </r>
    <r>
      <rPr>
        <sz val="12"/>
        <color rgb="FF008000"/>
        <rFont val="UD デジタル 教科書体 N-R"/>
        <family val="1"/>
        <charset val="128"/>
      </rPr>
      <t xml:space="preserve">D20</t>
    </r>
    <r>
      <rPr>
        <sz val="12"/>
        <rFont val="UD デジタル 教科書体 N-R"/>
        <family val="1"/>
        <charset val="128"/>
      </rPr>
      <t xml:space="preserve">&lt;</t>
    </r>
    <r>
      <rPr>
        <sz val="12"/>
        <color rgb="FF0000FF"/>
        <rFont val="UD デジタル 教科書体 N-R"/>
        <family val="1"/>
        <charset val="128"/>
      </rPr>
      <t xml:space="preserve">$L$77</t>
    </r>
    <r>
      <rPr>
        <sz val="12"/>
        <rFont val="UD デジタル 教科書体 N-R"/>
        <family val="1"/>
        <charset val="128"/>
      </rPr>
      <t xml:space="preserve">,</t>
    </r>
    <r>
      <rPr>
        <sz val="12"/>
        <color rgb="FFFF0000"/>
        <rFont val="UD デジタル 教科書体 N-R"/>
        <family val="1"/>
        <charset val="128"/>
      </rPr>
      <t xml:space="preserve">$M$77</t>
    </r>
    <r>
      <rPr>
        <sz val="12"/>
        <rFont val="UD デジタル 教科書体 N-R"/>
        <family val="1"/>
        <charset val="128"/>
      </rPr>
      <t xml:space="preserve">,IF(</t>
    </r>
    <r>
      <rPr>
        <sz val="12"/>
        <color rgb="FF008000"/>
        <rFont val="UD デジタル 教科書体 N-R"/>
        <family val="1"/>
        <charset val="128"/>
      </rPr>
      <t xml:space="preserve">D20</t>
    </r>
    <r>
      <rPr>
        <sz val="12"/>
        <rFont val="UD デジタル 教科書体 N-R"/>
        <family val="1"/>
        <charset val="128"/>
      </rPr>
      <t xml:space="preserve">&lt;</t>
    </r>
    <r>
      <rPr>
        <sz val="12"/>
        <color rgb="FF008000"/>
        <rFont val="UD デジタル 教科書体 N-R"/>
        <family val="1"/>
        <charset val="128"/>
      </rPr>
      <t xml:space="preserve">$N$77</t>
    </r>
    <r>
      <rPr>
        <sz val="12"/>
        <rFont val="UD デジタル 教科書体 N-R"/>
        <family val="1"/>
        <charset val="128"/>
      </rPr>
      <t xml:space="preserve">,</t>
    </r>
    <r>
      <rPr>
        <sz val="12"/>
        <color rgb="FF000080"/>
        <rFont val="UD デジタル 教科書体 N-R"/>
        <family val="1"/>
        <charset val="128"/>
      </rPr>
      <t xml:space="preserve">$O$77</t>
    </r>
    <r>
      <rPr>
        <sz val="12"/>
        <rFont val="UD デジタル 教科書体 N-R"/>
        <family val="1"/>
        <charset val="128"/>
      </rPr>
      <t xml:space="preserve">,IF(</t>
    </r>
    <r>
      <rPr>
        <sz val="12"/>
        <color rgb="FF008000"/>
        <rFont val="UD デジタル 教科書体 N-R"/>
        <family val="1"/>
        <charset val="128"/>
      </rPr>
      <t xml:space="preserve">D20</t>
    </r>
    <r>
      <rPr>
        <sz val="12"/>
        <rFont val="UD デジタル 教科書体 N-R"/>
        <family val="1"/>
        <charset val="128"/>
      </rPr>
      <t xml:space="preserve">&lt;</t>
    </r>
    <r>
      <rPr>
        <sz val="12"/>
        <color rgb="FF800080"/>
        <rFont val="UD デジタル 教科書体 N-R"/>
        <family val="1"/>
        <charset val="128"/>
      </rPr>
      <t xml:space="preserve">$P$77</t>
    </r>
    <r>
      <rPr>
        <sz val="12"/>
        <rFont val="UD デジタル 教科書体 N-R"/>
        <family val="1"/>
        <charset val="128"/>
      </rPr>
      <t xml:space="preserve">,</t>
    </r>
    <r>
      <rPr>
        <sz val="12"/>
        <color rgb="FF808000"/>
        <rFont val="UD デジタル 教科書体 N-R"/>
        <family val="1"/>
        <charset val="128"/>
      </rPr>
      <t xml:space="preserve">$Q$77</t>
    </r>
    <r>
      <rPr>
        <sz val="12"/>
        <rFont val="UD デジタル 教科書体 N-R"/>
        <family val="1"/>
        <charset val="128"/>
      </rPr>
      <t xml:space="preserve">,</t>
    </r>
    <r>
      <rPr>
        <sz val="12"/>
        <color rgb="FF0000FF"/>
        <rFont val="UD デジタル 教科書体 N-R"/>
        <family val="1"/>
        <charset val="128"/>
      </rPr>
      <t xml:space="preserve">$S$77</t>
    </r>
    <r>
      <rPr>
        <sz val="12"/>
        <rFont val="UD デジタル 教科書体 N-R"/>
        <family val="1"/>
        <charset val="128"/>
      </rPr>
      <t xml:space="preserve">))))))),IF(</t>
    </r>
    <r>
      <rPr>
        <sz val="12"/>
        <color rgb="FFFF0000"/>
        <rFont val="UD デジタル 教科書体 N-R"/>
        <family val="1"/>
        <charset val="128"/>
      </rPr>
      <t xml:space="preserve">E23</t>
    </r>
    <r>
      <rPr>
        <sz val="12"/>
        <rFont val="UD デジタル 教科書体 N-R"/>
        <family val="1"/>
        <charset val="128"/>
      </rPr>
      <t xml:space="preserve">&gt;0,IF((</t>
    </r>
    <r>
      <rPr>
        <sz val="12"/>
        <color rgb="FFFF00FF"/>
        <rFont val="UD デジタル 教科書体 N-R"/>
        <family val="1"/>
        <charset val="128"/>
      </rPr>
      <t xml:space="preserve">D15</t>
    </r>
    <r>
      <rPr>
        <sz val="12"/>
        <rFont val="UD デジタル 教科書体 N-R"/>
        <family val="1"/>
        <charset val="128"/>
      </rPr>
      <t xml:space="preserve">+</t>
    </r>
    <r>
      <rPr>
        <sz val="12"/>
        <color rgb="FF008000"/>
        <rFont val="UD デジタル 教科書体 N-R"/>
        <family val="1"/>
        <charset val="128"/>
      </rPr>
      <t xml:space="preserve">D20</t>
    </r>
    <r>
      <rPr>
        <sz val="12"/>
        <rFont val="UD デジタル 教科書体 N-R"/>
        <family val="1"/>
        <charset val="128"/>
      </rPr>
      <t xml:space="preserve">)&lt;=</t>
    </r>
    <r>
      <rPr>
        <sz val="12"/>
        <color rgb="FF000080"/>
        <rFont val="UD デジタル 教科書体 N-R"/>
        <family val="1"/>
        <charset val="128"/>
      </rPr>
      <t xml:space="preserve">$J$74</t>
    </r>
    <r>
      <rPr>
        <sz val="12"/>
        <rFont val="UD デジタル 教科書体 N-R"/>
        <family val="1"/>
        <charset val="128"/>
      </rPr>
      <t xml:space="preserve">,</t>
    </r>
    <r>
      <rPr>
        <sz val="12"/>
        <color rgb="FF800000"/>
        <rFont val="UD デジタル 教科書体 N-R"/>
        <family val="1"/>
        <charset val="128"/>
      </rPr>
      <t xml:space="preserve">$K$74</t>
    </r>
    <r>
      <rPr>
        <sz val="12"/>
        <rFont val="UD デジタル 教科書体 N-R"/>
        <family val="1"/>
        <charset val="128"/>
      </rPr>
      <t xml:space="preserve">,</t>
    </r>
    <r>
      <rPr>
        <sz val="12"/>
        <color rgb="FF800080"/>
        <rFont val="UD デジタル 教科書体 N-R"/>
        <family val="1"/>
        <charset val="128"/>
      </rPr>
      <t xml:space="preserve">$M$74</t>
    </r>
    <r>
      <rPr>
        <sz val="12"/>
        <rFont val="UD デジタル 教科書体 N-R"/>
        <family val="1"/>
        <charset val="128"/>
      </rPr>
      <t xml:space="preserve">),IF((</t>
    </r>
    <r>
      <rPr>
        <sz val="12"/>
        <color rgb="FFFF00FF"/>
        <rFont val="UD デジタル 教科書体 N-R"/>
        <family val="1"/>
        <charset val="128"/>
      </rPr>
      <t xml:space="preserve">D15</t>
    </r>
    <r>
      <rPr>
        <sz val="12"/>
        <rFont val="UD デジタル 教科書体 N-R"/>
        <family val="1"/>
        <charset val="128"/>
      </rPr>
      <t xml:space="preserve">+</t>
    </r>
    <r>
      <rPr>
        <sz val="12"/>
        <color rgb="FF008000"/>
        <rFont val="UD デジタル 教科書体 N-R"/>
        <family val="1"/>
        <charset val="128"/>
      </rPr>
      <t xml:space="preserve">D20</t>
    </r>
    <r>
      <rPr>
        <sz val="12"/>
        <rFont val="UD デジタル 教科書体 N-R"/>
        <family val="1"/>
        <charset val="128"/>
      </rPr>
      <t xml:space="preserve">)&lt;=</t>
    </r>
    <r>
      <rPr>
        <sz val="12"/>
        <color rgb="FFFF0000"/>
        <rFont val="UD デジタル 教科書体 N-R"/>
        <family val="1"/>
        <charset val="128"/>
      </rPr>
      <t xml:space="preserve">$D$74</t>
    </r>
    <r>
      <rPr>
        <sz val="12"/>
        <rFont val="UD デジタル 教科書体 N-R"/>
        <family val="1"/>
        <charset val="128"/>
      </rPr>
      <t xml:space="preserve">,</t>
    </r>
    <r>
      <rPr>
        <sz val="12"/>
        <color rgb="FFFF00FF"/>
        <rFont val="UD デジタル 教科書体 N-R"/>
        <family val="1"/>
        <charset val="128"/>
      </rPr>
      <t xml:space="preserve">$E$74</t>
    </r>
    <r>
      <rPr>
        <sz val="12"/>
        <rFont val="UD デジタル 教科書体 N-R"/>
        <family val="1"/>
        <charset val="128"/>
      </rPr>
      <t xml:space="preserve">,IF((</t>
    </r>
    <r>
      <rPr>
        <sz val="12"/>
        <color rgb="FFFF00FF"/>
        <rFont val="UD デジタル 教科書体 N-R"/>
        <family val="1"/>
        <charset val="128"/>
      </rPr>
      <t xml:space="preserve">D15</t>
    </r>
    <r>
      <rPr>
        <sz val="12"/>
        <rFont val="UD デジタル 教科書体 N-R"/>
        <family val="1"/>
        <charset val="128"/>
      </rPr>
      <t xml:space="preserve">+</t>
    </r>
    <r>
      <rPr>
        <sz val="12"/>
        <color rgb="FF008000"/>
        <rFont val="UD デジタル 教科書体 N-R"/>
        <family val="1"/>
        <charset val="128"/>
      </rPr>
      <t xml:space="preserve">D20</t>
    </r>
    <r>
      <rPr>
        <sz val="12"/>
        <rFont val="UD デジタル 教科書体 N-R"/>
        <family val="1"/>
        <charset val="128"/>
      </rPr>
      <t xml:space="preserve">)&lt;=</t>
    </r>
    <r>
      <rPr>
        <sz val="12"/>
        <color rgb="FF800000"/>
        <rFont val="UD デジタル 教科書体 N-R"/>
        <family val="1"/>
        <charset val="128"/>
      </rPr>
      <t xml:space="preserve">$F$74</t>
    </r>
    <r>
      <rPr>
        <sz val="12"/>
        <rFont val="UD デジタル 教科書体 N-R"/>
        <family val="1"/>
        <charset val="128"/>
      </rPr>
      <t xml:space="preserve">,</t>
    </r>
    <r>
      <rPr>
        <sz val="12"/>
        <color rgb="FF800080"/>
        <rFont val="UD デジタル 教科書体 N-R"/>
        <family val="1"/>
        <charset val="128"/>
      </rPr>
      <t xml:space="preserve">$G$74</t>
    </r>
    <r>
      <rPr>
        <sz val="12"/>
        <rFont val="UD デジタル 教科書体 N-R"/>
        <family val="1"/>
        <charset val="128"/>
      </rPr>
      <t xml:space="preserve">,</t>
    </r>
    <r>
      <rPr>
        <sz val="12"/>
        <color rgb="FF808000"/>
        <rFont val="UD デジタル 教科書体 N-R"/>
        <family val="1"/>
        <charset val="128"/>
      </rPr>
      <t xml:space="preserve">$I$74</t>
    </r>
    <r>
      <rPr>
        <sz val="12"/>
        <rFont val="UD デジタル 教科書体 N-R"/>
        <family val="1"/>
        <charset val="128"/>
      </rPr>
      <t xml:space="preserve">)))))*IF(</t>
    </r>
    <r>
      <rPr>
        <sz val="12"/>
        <color rgb="FF0000FF"/>
        <rFont val="UD デジタル 教科書体 N-R"/>
        <family val="1"/>
        <charset val="128"/>
      </rPr>
      <t xml:space="preserve">E4</t>
    </r>
    <r>
      <rPr>
        <sz val="12"/>
        <rFont val="UD デジタル 教科書体 N-R"/>
        <family val="1"/>
        <charset val="128"/>
      </rPr>
      <t xml:space="preserve">=65,</t>
    </r>
    <r>
      <rPr>
        <sz val="12"/>
        <color rgb="FFFF0000"/>
        <rFont val="UD デジタル 教科書体 N-R"/>
        <family val="1"/>
        <charset val="128"/>
      </rPr>
      <t xml:space="preserve">$D$59</t>
    </r>
    <r>
      <rPr>
        <sz val="12"/>
        <rFont val="UD デジタル 教科書体 N-R"/>
        <family val="1"/>
        <charset val="128"/>
      </rPr>
      <t xml:space="preserve">/12,1)</t>
    </r>
  </si>
  <si>
    <r>
      <rPr>
        <sz val="12"/>
        <rFont val="UD デジタル 教科書体 N-R"/>
        <family val="1"/>
        <charset val="128"/>
      </rPr>
      <t xml:space="preserve">IF(OR(</t>
    </r>
    <r>
      <rPr>
        <sz val="12"/>
        <color rgb="FF0000FF"/>
        <rFont val="UD デジタル 教科書体 N-R"/>
        <family val="1"/>
        <charset val="128"/>
      </rPr>
      <t xml:space="preserve">E4</t>
    </r>
    <r>
      <rPr>
        <sz val="12"/>
        <rFont val="UD デジタル 教科書体 N-R"/>
        <family val="1"/>
        <charset val="128"/>
      </rPr>
      <t xml:space="preserve">&lt;=64,E4=0),0,IF①）*IF⑬</t>
    </r>
  </si>
  <si>
    <t xml:space="preserve">E4（年齢妻）が64歳以下か0なら0（無し）</t>
  </si>
  <si>
    <r>
      <rPr>
        <sz val="12"/>
        <rFont val="UD デジタル 教科書体 N-R"/>
        <family val="1"/>
        <charset val="128"/>
      </rPr>
      <t xml:space="preserve">IF①=IF(</t>
    </r>
    <r>
      <rPr>
        <sz val="12"/>
        <color rgb="FFFF0000"/>
        <rFont val="UD デジタル 教科書体 N-R"/>
        <family val="1"/>
        <charset val="128"/>
      </rPr>
      <t xml:space="preserve">E24</t>
    </r>
    <r>
      <rPr>
        <sz val="12"/>
        <rFont val="UD デジタル 教科書体 N-R"/>
        <family val="1"/>
        <charset val="128"/>
      </rPr>
      <t xml:space="preserve">&gt;0,IF②,IF⑨)</t>
    </r>
  </si>
  <si>
    <r>
      <rPr>
        <sz val="12"/>
        <rFont val="UD デジタル 教科書体 N-R"/>
        <family val="1"/>
        <charset val="1"/>
      </rPr>
      <t xml:space="preserve">E24（住民税妻）が0以上なら</t>
    </r>
    <r>
      <rPr>
        <sz val="12"/>
        <rFont val="UD デジタル 教科書体 N-R"/>
        <family val="1"/>
        <charset val="128"/>
      </rPr>
      <t xml:space="preserve">IF②で判定を行う</t>
    </r>
  </si>
  <si>
    <r>
      <rPr>
        <sz val="12"/>
        <rFont val="UD デジタル 教科書体 N-R"/>
        <family val="1"/>
        <charset val="128"/>
      </rPr>
      <t xml:space="preserve">IF②=IF(</t>
    </r>
    <r>
      <rPr>
        <sz val="12"/>
        <color rgb="FFFF00FF"/>
        <rFont val="UD デジタル 教科書体 N-R"/>
        <family val="1"/>
        <charset val="128"/>
      </rPr>
      <t xml:space="preserve">D20</t>
    </r>
    <r>
      <rPr>
        <sz val="12"/>
        <rFont val="UD デジタル 教科書体 N-R"/>
        <family val="1"/>
        <charset val="128"/>
      </rPr>
      <t xml:space="preserve">&lt;</t>
    </r>
    <r>
      <rPr>
        <sz val="12"/>
        <color rgb="FF008000"/>
        <rFont val="UD デジタル 教科書体 N-R"/>
        <family val="1"/>
        <charset val="128"/>
      </rPr>
      <t xml:space="preserve">$D$77</t>
    </r>
    <r>
      <rPr>
        <sz val="12"/>
        <rFont val="UD デジタル 教科書体 N-R"/>
        <family val="1"/>
        <charset val="128"/>
      </rPr>
      <t xml:space="preserve">,</t>
    </r>
    <r>
      <rPr>
        <sz val="12"/>
        <color rgb="FF000080"/>
        <rFont val="UD デジタル 教科書体 N-R"/>
        <family val="1"/>
        <charset val="128"/>
      </rPr>
      <t xml:space="preserve">$E$77</t>
    </r>
    <r>
      <rPr>
        <sz val="12"/>
        <rFont val="UD デジタル 教科書体 N-R"/>
        <family val="1"/>
        <charset val="128"/>
      </rPr>
      <t xml:space="preserve">,IF③</t>
    </r>
  </si>
  <si>
    <r>
      <rPr>
        <sz val="12"/>
        <rFont val="UD デジタル 教科書体 N-R"/>
        <family val="1"/>
        <charset val="1"/>
      </rPr>
      <t xml:space="preserve">D20（</t>
    </r>
    <r>
      <rPr>
        <sz val="12"/>
        <rFont val="UD デジタル 教科書体 N-R"/>
        <family val="1"/>
        <charset val="128"/>
      </rPr>
      <t xml:space="preserve">所得金額妻</t>
    </r>
    <r>
      <rPr>
        <sz val="12"/>
        <rFont val="UD デジタル 教科書体 N-R"/>
        <family val="1"/>
        <charset val="1"/>
      </rPr>
      <t xml:space="preserve">）がD77（</t>
    </r>
    <r>
      <rPr>
        <sz val="12"/>
        <rFont val="UD デジタル 教科書体 N-R"/>
        <family val="1"/>
        <charset val="128"/>
      </rPr>
      <t xml:space="preserve">120万円未満）以下の</t>
    </r>
    <r>
      <rPr>
        <sz val="12"/>
        <rFont val="UD デジタル 教科書体 N-R"/>
        <family val="1"/>
        <charset val="1"/>
      </rPr>
      <t xml:space="preserve">場合E77（保険料）の値</t>
    </r>
  </si>
  <si>
    <r>
      <rPr>
        <sz val="12"/>
        <rFont val="UD デジタル 教科書体 N-R"/>
        <family val="1"/>
        <charset val="128"/>
      </rPr>
      <t xml:space="preserve">IF③=IF(</t>
    </r>
    <r>
      <rPr>
        <sz val="12"/>
        <color rgb="FFFF00FF"/>
        <rFont val="UD デジタル 教科書体 N-R"/>
        <family val="1"/>
        <charset val="128"/>
      </rPr>
      <t xml:space="preserve">D20</t>
    </r>
    <r>
      <rPr>
        <sz val="12"/>
        <rFont val="UD デジタル 教科書体 N-R"/>
        <family val="1"/>
        <charset val="128"/>
      </rPr>
      <t xml:space="preserve">&lt;</t>
    </r>
    <r>
      <rPr>
        <sz val="12"/>
        <color rgb="FF800080"/>
        <rFont val="UD デジタル 教科書体 N-R"/>
        <family val="1"/>
        <charset val="128"/>
      </rPr>
      <t xml:space="preserve">$F$77</t>
    </r>
    <r>
      <rPr>
        <sz val="12"/>
        <rFont val="UD デジタル 教科書体 N-R"/>
        <family val="1"/>
        <charset val="128"/>
      </rPr>
      <t xml:space="preserve">,</t>
    </r>
    <r>
      <rPr>
        <sz val="12"/>
        <color rgb="FF808000"/>
        <rFont val="UD デジタル 教科書体 N-R"/>
        <family val="1"/>
        <charset val="128"/>
      </rPr>
      <t xml:space="preserve">$G$77,</t>
    </r>
    <r>
      <rPr>
        <sz val="12"/>
        <rFont val="UD デジタル 教科書体 N-R"/>
        <family val="1"/>
        <charset val="128"/>
      </rPr>
      <t xml:space="preserve">IF④</t>
    </r>
  </si>
  <si>
    <r>
      <rPr>
        <sz val="12"/>
        <rFont val="UD デジタル 教科書体 N-R"/>
        <family val="1"/>
        <charset val="1"/>
      </rPr>
      <t xml:space="preserve">D20（</t>
    </r>
    <r>
      <rPr>
        <sz val="12"/>
        <rFont val="UD デジタル 教科書体 N-R"/>
        <family val="1"/>
        <charset val="128"/>
      </rPr>
      <t xml:space="preserve">所得金額妻</t>
    </r>
    <r>
      <rPr>
        <sz val="12"/>
        <rFont val="UD デジタル 教科書体 N-R"/>
        <family val="1"/>
        <charset val="1"/>
      </rPr>
      <t xml:space="preserve">）がF77（</t>
    </r>
    <r>
      <rPr>
        <sz val="12"/>
        <rFont val="UD デジタル 教科書体 N-R"/>
        <family val="1"/>
        <charset val="128"/>
      </rPr>
      <t xml:space="preserve">200万円未満）以下の</t>
    </r>
    <r>
      <rPr>
        <sz val="12"/>
        <rFont val="UD デジタル 教科書体 N-R"/>
        <family val="1"/>
        <charset val="1"/>
      </rPr>
      <t xml:space="preserve">場合G77（保険料）の値</t>
    </r>
  </si>
  <si>
    <r>
      <rPr>
        <sz val="12"/>
        <rFont val="UD デジタル 教科書体 N-R"/>
        <family val="1"/>
        <charset val="128"/>
      </rPr>
      <t xml:space="preserve">IF④=IF(</t>
    </r>
    <r>
      <rPr>
        <sz val="12"/>
        <color rgb="FFFF00FF"/>
        <rFont val="UD デジタル 教科書体 N-R"/>
        <family val="1"/>
        <charset val="128"/>
      </rPr>
      <t xml:space="preserve">D20</t>
    </r>
    <r>
      <rPr>
        <sz val="12"/>
        <rFont val="UD デジタル 教科書体 N-R"/>
        <family val="1"/>
        <charset val="128"/>
      </rPr>
      <t xml:space="preserve">&lt;</t>
    </r>
    <r>
      <rPr>
        <sz val="12"/>
        <color rgb="FFFF0000"/>
        <rFont val="UD デジタル 教科書体 N-R"/>
        <family val="1"/>
        <charset val="128"/>
      </rPr>
      <t xml:space="preserve">$H$77</t>
    </r>
    <r>
      <rPr>
        <sz val="12"/>
        <rFont val="UD デジタル 教科書体 N-R"/>
        <family val="1"/>
        <charset val="128"/>
      </rPr>
      <t xml:space="preserve">,</t>
    </r>
    <r>
      <rPr>
        <sz val="12"/>
        <color rgb="FFFF00FF"/>
        <rFont val="UD デジタル 教科書体 N-R"/>
        <family val="1"/>
        <charset val="128"/>
      </rPr>
      <t xml:space="preserve">$I$77</t>
    </r>
    <r>
      <rPr>
        <sz val="12"/>
        <color rgb="FF808000"/>
        <rFont val="UD デジタル 教科書体 N-R"/>
        <family val="1"/>
        <charset val="128"/>
      </rPr>
      <t xml:space="preserve">,</t>
    </r>
    <r>
      <rPr>
        <sz val="12"/>
        <rFont val="UD デジタル 教科書体 N-R"/>
        <family val="1"/>
        <charset val="128"/>
      </rPr>
      <t xml:space="preserve">IF⑤</t>
    </r>
  </si>
  <si>
    <r>
      <rPr>
        <sz val="12"/>
        <rFont val="UD デジタル 教科書体 N-R"/>
        <family val="1"/>
        <charset val="1"/>
      </rPr>
      <t xml:space="preserve">D20（</t>
    </r>
    <r>
      <rPr>
        <sz val="12"/>
        <rFont val="UD デジタル 教科書体 N-R"/>
        <family val="1"/>
        <charset val="128"/>
      </rPr>
      <t xml:space="preserve">所得金額妻</t>
    </r>
    <r>
      <rPr>
        <sz val="12"/>
        <rFont val="UD デジタル 教科書体 N-R"/>
        <family val="1"/>
        <charset val="1"/>
      </rPr>
      <t xml:space="preserve">）がH77（</t>
    </r>
    <r>
      <rPr>
        <sz val="12"/>
        <rFont val="UD デジタル 教科書体 N-R"/>
        <family val="1"/>
        <charset val="128"/>
      </rPr>
      <t xml:space="preserve">250万円未満）以下の</t>
    </r>
    <r>
      <rPr>
        <sz val="12"/>
        <rFont val="UD デジタル 教科書体 N-R"/>
        <family val="1"/>
        <charset val="1"/>
      </rPr>
      <t xml:space="preserve">場合I77（保険料）の値</t>
    </r>
  </si>
  <si>
    <r>
      <rPr>
        <sz val="12"/>
        <rFont val="UD デジタル 教科書体 N-R"/>
        <family val="1"/>
        <charset val="128"/>
      </rPr>
      <t xml:space="preserve">IF⑤=IF(</t>
    </r>
    <r>
      <rPr>
        <sz val="12"/>
        <color rgb="FFFF00FF"/>
        <rFont val="UD デジタル 教科書体 N-R"/>
        <family val="1"/>
        <charset val="128"/>
      </rPr>
      <t xml:space="preserve">D20</t>
    </r>
    <r>
      <rPr>
        <sz val="12"/>
        <rFont val="UD デジタル 教科書体 N-R"/>
        <family val="1"/>
        <charset val="128"/>
      </rPr>
      <t xml:space="preserve">&lt;</t>
    </r>
    <r>
      <rPr>
        <sz val="12"/>
        <color rgb="FF000080"/>
        <rFont val="UD デジタル 教科書体 N-R"/>
        <family val="1"/>
        <charset val="128"/>
      </rPr>
      <t xml:space="preserve">$J$77</t>
    </r>
    <r>
      <rPr>
        <sz val="12"/>
        <rFont val="UD デジタル 教科書体 N-R"/>
        <family val="1"/>
        <charset val="128"/>
      </rPr>
      <t xml:space="preserve">,</t>
    </r>
    <r>
      <rPr>
        <sz val="12"/>
        <color rgb="FF800000"/>
        <rFont val="UD デジタル 教科書体 N-R"/>
        <family val="1"/>
        <charset val="128"/>
      </rPr>
      <t xml:space="preserve">$K$77</t>
    </r>
    <r>
      <rPr>
        <sz val="12"/>
        <color rgb="FF808000"/>
        <rFont val="UD デジタル 教科書体 N-R"/>
        <family val="1"/>
        <charset val="128"/>
      </rPr>
      <t xml:space="preserve">,</t>
    </r>
    <r>
      <rPr>
        <sz val="12"/>
        <rFont val="UD デジタル 教科書体 N-R"/>
        <family val="1"/>
        <charset val="128"/>
      </rPr>
      <t xml:space="preserve">IF⑥</t>
    </r>
  </si>
  <si>
    <r>
      <rPr>
        <sz val="12"/>
        <rFont val="UD デジタル 教科書体 N-R"/>
        <family val="1"/>
        <charset val="1"/>
      </rPr>
      <t xml:space="preserve">D20（</t>
    </r>
    <r>
      <rPr>
        <sz val="12"/>
        <rFont val="UD デジタル 教科書体 N-R"/>
        <family val="1"/>
        <charset val="128"/>
      </rPr>
      <t xml:space="preserve">所得金額妻</t>
    </r>
    <r>
      <rPr>
        <sz val="12"/>
        <rFont val="UD デジタル 教科書体 N-R"/>
        <family val="1"/>
        <charset val="1"/>
      </rPr>
      <t xml:space="preserve">）がJ77（</t>
    </r>
    <r>
      <rPr>
        <sz val="12"/>
        <rFont val="UD デジタル 教科書体 N-R"/>
        <family val="1"/>
        <charset val="128"/>
      </rPr>
      <t xml:space="preserve">300万円未満）以下の</t>
    </r>
    <r>
      <rPr>
        <sz val="12"/>
        <rFont val="UD デジタル 教科書体 N-R"/>
        <family val="1"/>
        <charset val="1"/>
      </rPr>
      <t xml:space="preserve">場合K77（保険料）の値</t>
    </r>
  </si>
  <si>
    <r>
      <rPr>
        <sz val="12"/>
        <rFont val="UD デジタル 教科書体 N-R"/>
        <family val="1"/>
        <charset val="128"/>
      </rPr>
      <t xml:space="preserve">IF⑥=IF(</t>
    </r>
    <r>
      <rPr>
        <sz val="12"/>
        <color rgb="FFFF00FF"/>
        <rFont val="UD デジタル 教科書体 N-R"/>
        <family val="1"/>
        <charset val="128"/>
      </rPr>
      <t xml:space="preserve">D20</t>
    </r>
    <r>
      <rPr>
        <sz val="12"/>
        <rFont val="UD デジタル 教科書体 N-R"/>
        <family val="1"/>
        <charset val="128"/>
      </rPr>
      <t xml:space="preserve">&lt;</t>
    </r>
    <r>
      <rPr>
        <sz val="12"/>
        <color rgb="FF808000"/>
        <rFont val="UD デジタル 教科書体 N-R"/>
        <family val="1"/>
        <charset val="128"/>
      </rPr>
      <t xml:space="preserve">$L$77</t>
    </r>
    <r>
      <rPr>
        <sz val="12"/>
        <rFont val="UD デジタル 教科書体 N-R"/>
        <family val="1"/>
        <charset val="128"/>
      </rPr>
      <t xml:space="preserve">,</t>
    </r>
    <r>
      <rPr>
        <sz val="12"/>
        <color rgb="FF0000FF"/>
        <rFont val="UD デジタル 教科書体 N-R"/>
        <family val="1"/>
        <charset val="128"/>
      </rPr>
      <t xml:space="preserve">$M$77</t>
    </r>
    <r>
      <rPr>
        <sz val="12"/>
        <color rgb="FF808000"/>
        <rFont val="UD デジタル 教科書体 N-R"/>
        <family val="1"/>
        <charset val="128"/>
      </rPr>
      <t xml:space="preserve">,</t>
    </r>
    <r>
      <rPr>
        <sz val="12"/>
        <rFont val="UD デジタル 教科書体 N-R"/>
        <family val="1"/>
        <charset val="128"/>
      </rPr>
      <t xml:space="preserve">IF⑦</t>
    </r>
  </si>
  <si>
    <r>
      <rPr>
        <sz val="12"/>
        <rFont val="UD デジタル 教科書体 N-R"/>
        <family val="1"/>
        <charset val="1"/>
      </rPr>
      <t xml:space="preserve">D20（</t>
    </r>
    <r>
      <rPr>
        <sz val="12"/>
        <rFont val="UD デジタル 教科書体 N-R"/>
        <family val="1"/>
        <charset val="128"/>
      </rPr>
      <t xml:space="preserve">所得金額妻</t>
    </r>
    <r>
      <rPr>
        <sz val="12"/>
        <rFont val="UD デジタル 教科書体 N-R"/>
        <family val="1"/>
        <charset val="1"/>
      </rPr>
      <t xml:space="preserve">）がL77（</t>
    </r>
    <r>
      <rPr>
        <sz val="12"/>
        <rFont val="UD デジタル 教科書体 N-R"/>
        <family val="1"/>
        <charset val="128"/>
      </rPr>
      <t xml:space="preserve">500万円未満）以下の</t>
    </r>
    <r>
      <rPr>
        <sz val="12"/>
        <rFont val="UD デジタル 教科書体 N-R"/>
        <family val="1"/>
        <charset val="1"/>
      </rPr>
      <t xml:space="preserve">場合M77（保険料）の値</t>
    </r>
  </si>
  <si>
    <r>
      <rPr>
        <sz val="12"/>
        <rFont val="UD デジタル 教科書体 N-R"/>
        <family val="1"/>
        <charset val="128"/>
      </rPr>
      <t xml:space="preserve">IF⑦=IF(</t>
    </r>
    <r>
      <rPr>
        <sz val="12"/>
        <color rgb="FFFF00FF"/>
        <rFont val="UD デジタル 教科書体 N-R"/>
        <family val="1"/>
        <charset val="128"/>
      </rPr>
      <t xml:space="preserve">D20</t>
    </r>
    <r>
      <rPr>
        <sz val="12"/>
        <rFont val="UD デジタル 教科書体 N-R"/>
        <family val="1"/>
        <charset val="128"/>
      </rPr>
      <t xml:space="preserve">&lt;</t>
    </r>
    <r>
      <rPr>
        <sz val="12"/>
        <color rgb="FFFF00FF"/>
        <rFont val="UD デジタル 教科書体 N-R"/>
        <family val="1"/>
        <charset val="128"/>
      </rPr>
      <t xml:space="preserve">$N$77</t>
    </r>
    <r>
      <rPr>
        <sz val="12"/>
        <rFont val="UD デジタル 教科書体 N-R"/>
        <family val="1"/>
        <charset val="128"/>
      </rPr>
      <t xml:space="preserve">,</t>
    </r>
    <r>
      <rPr>
        <sz val="12"/>
        <color rgb="FF008000"/>
        <rFont val="UD デジタル 教科書体 N-R"/>
        <family val="1"/>
        <charset val="128"/>
      </rPr>
      <t xml:space="preserve">$O$77</t>
    </r>
    <r>
      <rPr>
        <sz val="12"/>
        <color rgb="FF808000"/>
        <rFont val="UD デジタル 教科書体 N-R"/>
        <family val="1"/>
        <charset val="128"/>
      </rPr>
      <t xml:space="preserve">,</t>
    </r>
    <r>
      <rPr>
        <sz val="12"/>
        <rFont val="UD デジタル 教科書体 N-R"/>
        <family val="1"/>
        <charset val="128"/>
      </rPr>
      <t xml:space="preserve">IF⑧</t>
    </r>
  </si>
  <si>
    <r>
      <rPr>
        <sz val="12"/>
        <rFont val="UD デジタル 教科書体 N-R"/>
        <family val="1"/>
        <charset val="1"/>
      </rPr>
      <t xml:space="preserve">D20（</t>
    </r>
    <r>
      <rPr>
        <sz val="12"/>
        <rFont val="UD デジタル 教科書体 N-R"/>
        <family val="1"/>
        <charset val="128"/>
      </rPr>
      <t xml:space="preserve">所得金額妻</t>
    </r>
    <r>
      <rPr>
        <sz val="12"/>
        <rFont val="UD デジタル 教科書体 N-R"/>
        <family val="1"/>
        <charset val="1"/>
      </rPr>
      <t xml:space="preserve">）がN77（750</t>
    </r>
    <r>
      <rPr>
        <sz val="12"/>
        <rFont val="UD デジタル 教科書体 N-R"/>
        <family val="1"/>
        <charset val="128"/>
      </rPr>
      <t xml:space="preserve">万円未満）以下の</t>
    </r>
    <r>
      <rPr>
        <sz val="12"/>
        <rFont val="UD デジタル 教科書体 N-R"/>
        <family val="1"/>
        <charset val="1"/>
      </rPr>
      <t xml:space="preserve">場合O77（保険料）の値</t>
    </r>
  </si>
  <si>
    <r>
      <rPr>
        <sz val="12"/>
        <rFont val="UD デジタル 教科書体 N-R"/>
        <family val="1"/>
        <charset val="128"/>
      </rPr>
      <t xml:space="preserve">IF⑧=IF(</t>
    </r>
    <r>
      <rPr>
        <sz val="12"/>
        <color rgb="FFFF00FF"/>
        <rFont val="UD デジタル 教科書体 N-R"/>
        <family val="1"/>
        <charset val="128"/>
      </rPr>
      <t xml:space="preserve">D20</t>
    </r>
    <r>
      <rPr>
        <sz val="12"/>
        <rFont val="UD デジタル 教科書体 N-R"/>
        <family val="1"/>
        <charset val="128"/>
      </rPr>
      <t xml:space="preserve">&lt;</t>
    </r>
    <r>
      <rPr>
        <sz val="12"/>
        <color rgb="FF800000"/>
        <rFont val="UD デジタル 教科書体 N-R"/>
        <family val="1"/>
        <charset val="128"/>
      </rPr>
      <t xml:space="preserve">$P$77</t>
    </r>
    <r>
      <rPr>
        <sz val="12"/>
        <rFont val="UD デジタル 教科書体 N-R"/>
        <family val="1"/>
        <charset val="128"/>
      </rPr>
      <t xml:space="preserve">,</t>
    </r>
    <r>
      <rPr>
        <sz val="12"/>
        <color rgb="FF800080"/>
        <rFont val="UD デジタル 教科書体 N-R"/>
        <family val="1"/>
        <charset val="128"/>
      </rPr>
      <t xml:space="preserve">$Q$77</t>
    </r>
    <r>
      <rPr>
        <sz val="12"/>
        <rFont val="UD デジタル 教科書体 N-R"/>
        <family val="1"/>
        <charset val="128"/>
      </rPr>
      <t xml:space="preserve">,</t>
    </r>
    <r>
      <rPr>
        <sz val="12"/>
        <color rgb="FF808000"/>
        <rFont val="UD デジタル 教科書体 N-R"/>
        <family val="1"/>
        <charset val="128"/>
      </rPr>
      <t xml:space="preserve">$S$77）</t>
    </r>
  </si>
  <si>
    <r>
      <rPr>
        <sz val="12"/>
        <rFont val="UD デジタル 教科書体 N-R"/>
        <family val="1"/>
        <charset val="1"/>
      </rPr>
      <t xml:space="preserve">D20（</t>
    </r>
    <r>
      <rPr>
        <sz val="12"/>
        <rFont val="UD デジタル 教科書体 N-R"/>
        <family val="1"/>
        <charset val="128"/>
      </rPr>
      <t xml:space="preserve">所得金額妻</t>
    </r>
    <r>
      <rPr>
        <sz val="12"/>
        <rFont val="UD デジタル 教科書体 N-R"/>
        <family val="1"/>
        <charset val="1"/>
      </rPr>
      <t xml:space="preserve">）がP77（1,000</t>
    </r>
    <r>
      <rPr>
        <sz val="12"/>
        <rFont val="UD デジタル 教科書体 N-R"/>
        <family val="1"/>
        <charset val="128"/>
      </rPr>
      <t xml:space="preserve">万円未満）以下の</t>
    </r>
    <r>
      <rPr>
        <sz val="12"/>
        <rFont val="UD デジタル 教科書体 N-R"/>
        <family val="1"/>
        <charset val="1"/>
      </rPr>
      <t xml:space="preserve">場合Q77（保険料）の値</t>
    </r>
  </si>
  <si>
    <r>
      <rPr>
        <sz val="12"/>
        <rFont val="UD デジタル 教科書体 N-R"/>
        <family val="1"/>
        <charset val="128"/>
      </rPr>
      <t xml:space="preserve">IF⑨=IF(</t>
    </r>
    <r>
      <rPr>
        <sz val="12"/>
        <color rgb="FF0000FF"/>
        <rFont val="UD デジタル 教科書体 N-R"/>
        <family val="1"/>
        <charset val="128"/>
      </rPr>
      <t xml:space="preserve">E23</t>
    </r>
    <r>
      <rPr>
        <sz val="12"/>
        <rFont val="UD デジタル 教科書体 N-R"/>
        <family val="1"/>
        <charset val="128"/>
      </rPr>
      <t xml:space="preserve">&gt;0,IF⑩,(IF⑪,IF⑫))</t>
    </r>
  </si>
  <si>
    <r>
      <rPr>
        <sz val="12"/>
        <rFont val="UD デジタル 教科書体 N-R"/>
        <family val="1"/>
        <charset val="1"/>
      </rPr>
      <t xml:space="preserve">E23（住民税夫）が0以上なら</t>
    </r>
    <r>
      <rPr>
        <sz val="12"/>
        <rFont val="UD デジタル 教科書体 N-R"/>
        <family val="1"/>
        <charset val="128"/>
      </rPr>
      <t xml:space="preserve">IF⑩で判定を行う</t>
    </r>
  </si>
  <si>
    <r>
      <rPr>
        <sz val="12"/>
        <rFont val="UD デジタル 教科書体 N-R"/>
        <family val="1"/>
        <charset val="128"/>
      </rPr>
      <t xml:space="preserve">IF⑩=IF((</t>
    </r>
    <r>
      <rPr>
        <sz val="12"/>
        <color rgb="FFFF0000"/>
        <rFont val="UD デジタル 教科書体 N-R"/>
        <family val="1"/>
        <charset val="128"/>
      </rPr>
      <t xml:space="preserve">D15</t>
    </r>
    <r>
      <rPr>
        <sz val="12"/>
        <rFont val="UD デジタル 教科書体 N-R"/>
        <family val="1"/>
        <charset val="128"/>
      </rPr>
      <t xml:space="preserve">+</t>
    </r>
    <r>
      <rPr>
        <sz val="12"/>
        <color rgb="FFFF00FF"/>
        <rFont val="UD デジタル 教科書体 N-R"/>
        <family val="1"/>
        <charset val="128"/>
      </rPr>
      <t xml:space="preserve">D20</t>
    </r>
    <r>
      <rPr>
        <sz val="12"/>
        <rFont val="UD デジタル 教科書体 N-R"/>
        <family val="1"/>
        <charset val="128"/>
      </rPr>
      <t xml:space="preserve">)&lt;=</t>
    </r>
    <r>
      <rPr>
        <sz val="12"/>
        <color rgb="FF008000"/>
        <rFont val="UD デジタル 教科書体 N-R"/>
        <family val="1"/>
        <charset val="128"/>
      </rPr>
      <t xml:space="preserve">$J$74</t>
    </r>
    <r>
      <rPr>
        <sz val="12"/>
        <rFont val="UD デジタル 教科書体 N-R"/>
        <family val="1"/>
        <charset val="128"/>
      </rPr>
      <t xml:space="preserve">,</t>
    </r>
    <r>
      <rPr>
        <sz val="12"/>
        <color rgb="FF000080"/>
        <rFont val="UD デジタル 教科書体 N-R"/>
        <family val="1"/>
        <charset val="128"/>
      </rPr>
      <t xml:space="preserve">$K$74</t>
    </r>
    <r>
      <rPr>
        <sz val="12"/>
        <rFont val="UD デジタル 教科書体 N-R"/>
        <family val="1"/>
        <charset val="128"/>
      </rPr>
      <t xml:space="preserve">,</t>
    </r>
    <r>
      <rPr>
        <sz val="12"/>
        <color rgb="FF800000"/>
        <rFont val="UD デジタル 教科書体 N-R"/>
        <family val="1"/>
        <charset val="128"/>
      </rPr>
      <t xml:space="preserve">$M$74</t>
    </r>
    <r>
      <rPr>
        <sz val="12"/>
        <rFont val="UD デジタル 教科書体 N-R"/>
        <family val="1"/>
        <charset val="128"/>
      </rPr>
      <t xml:space="preserve">)</t>
    </r>
  </si>
  <si>
    <r>
      <rPr>
        <sz val="12"/>
        <rFont val="UD デジタル 教科書体 N-R"/>
        <family val="1"/>
        <charset val="128"/>
      </rPr>
      <t xml:space="preserve">D15（前年年金集計妻）と</t>
    </r>
    <r>
      <rPr>
        <sz val="12"/>
        <rFont val="UD デジタル 教科書体 N-R"/>
        <family val="1"/>
        <charset val="1"/>
      </rPr>
      <t xml:space="preserve">D20（前年</t>
    </r>
    <r>
      <rPr>
        <sz val="12"/>
        <rFont val="UD デジタル 教科書体 N-R"/>
        <family val="1"/>
        <charset val="128"/>
      </rPr>
      <t xml:space="preserve">所得金額妻</t>
    </r>
    <r>
      <rPr>
        <sz val="12"/>
        <rFont val="UD デジタル 教科書体 N-R"/>
        <family val="1"/>
        <charset val="1"/>
      </rPr>
      <t xml:space="preserve">）を足した値がJ74（</t>
    </r>
    <r>
      <rPr>
        <sz val="12"/>
        <rFont val="UD デジタル 教科書体 N-R"/>
        <family val="1"/>
        <charset val="128"/>
      </rPr>
      <t xml:space="preserve">80万円以下）以下の</t>
    </r>
    <r>
      <rPr>
        <sz val="12"/>
        <rFont val="UD デジタル 教科書体 N-R"/>
        <family val="1"/>
        <charset val="1"/>
      </rPr>
      <t xml:space="preserve">場合K74（保険料）の値</t>
    </r>
  </si>
  <si>
    <r>
      <rPr>
        <sz val="12"/>
        <rFont val="UD デジタル 教科書体 N-R"/>
        <family val="1"/>
        <charset val="128"/>
      </rPr>
      <t xml:space="preserve">IF⑪=IF((</t>
    </r>
    <r>
      <rPr>
        <sz val="12"/>
        <color rgb="FFFF0000"/>
        <rFont val="UD デジタル 教科書体 N-R"/>
        <family val="1"/>
        <charset val="128"/>
      </rPr>
      <t xml:space="preserve">D15</t>
    </r>
    <r>
      <rPr>
        <sz val="12"/>
        <rFont val="UD デジタル 教科書体 N-R"/>
        <family val="1"/>
        <charset val="128"/>
      </rPr>
      <t xml:space="preserve">+</t>
    </r>
    <r>
      <rPr>
        <sz val="12"/>
        <color rgb="FFFF00FF"/>
        <rFont val="UD デジタル 教科書体 N-R"/>
        <family val="1"/>
        <charset val="128"/>
      </rPr>
      <t xml:space="preserve">D20</t>
    </r>
    <r>
      <rPr>
        <sz val="12"/>
        <rFont val="UD デジタル 教科書体 N-R"/>
        <family val="1"/>
        <charset val="128"/>
      </rPr>
      <t xml:space="preserve">)&lt;=</t>
    </r>
    <r>
      <rPr>
        <sz val="12"/>
        <color rgb="FF0000FF"/>
        <rFont val="UD デジタル 教科書体 N-R"/>
        <family val="1"/>
        <charset val="128"/>
      </rPr>
      <t xml:space="preserve">$D$74</t>
    </r>
    <r>
      <rPr>
        <sz val="12"/>
        <rFont val="UD デジタル 教科書体 N-R"/>
        <family val="1"/>
        <charset val="128"/>
      </rPr>
      <t xml:space="preserve">,</t>
    </r>
    <r>
      <rPr>
        <sz val="12"/>
        <color rgb="FFFF0000"/>
        <rFont val="UD デジタル 教科書体 N-R"/>
        <family val="1"/>
        <charset val="128"/>
      </rPr>
      <t xml:space="preserve">$E$74</t>
    </r>
    <r>
      <rPr>
        <sz val="12"/>
        <rFont val="UD デジタル 教科書体 N-R"/>
        <family val="1"/>
        <charset val="128"/>
      </rPr>
      <t xml:space="preserve">,IF⑫)</t>
    </r>
  </si>
  <si>
    <t xml:space="preserve">E74</t>
  </si>
  <si>
    <r>
      <rPr>
        <sz val="12"/>
        <rFont val="UD デジタル 教科書体 N-R"/>
        <family val="1"/>
        <charset val="128"/>
      </rPr>
      <t xml:space="preserve">D15（前年年金集計妻）とD20</t>
    </r>
    <r>
      <rPr>
        <sz val="12"/>
        <rFont val="UD デジタル 教科書体 N-R"/>
        <family val="1"/>
        <charset val="1"/>
      </rPr>
      <t xml:space="preserve">（前年</t>
    </r>
    <r>
      <rPr>
        <sz val="12"/>
        <rFont val="UD デジタル 教科書体 N-R"/>
        <family val="1"/>
        <charset val="128"/>
      </rPr>
      <t xml:space="preserve">所得金額妻</t>
    </r>
    <r>
      <rPr>
        <sz val="12"/>
        <rFont val="UD デジタル 教科書体 N-R"/>
        <family val="1"/>
        <charset val="1"/>
      </rPr>
      <t xml:space="preserve">）を足した値がD74（</t>
    </r>
    <r>
      <rPr>
        <sz val="12"/>
        <rFont val="UD デジタル 教科書体 N-R"/>
        <family val="1"/>
        <charset val="128"/>
      </rPr>
      <t xml:space="preserve">80万円以下）以下の</t>
    </r>
    <r>
      <rPr>
        <sz val="12"/>
        <rFont val="UD デジタル 教科書体 N-R"/>
        <family val="1"/>
        <charset val="1"/>
      </rPr>
      <t xml:space="preserve">場合E74（保険料）の値</t>
    </r>
  </si>
  <si>
    <r>
      <rPr>
        <sz val="12"/>
        <rFont val="UD デジタル 教科書体 N-R"/>
        <family val="1"/>
        <charset val="128"/>
      </rPr>
      <t xml:space="preserve">IF⑫=IF((</t>
    </r>
    <r>
      <rPr>
        <sz val="12"/>
        <color rgb="FFFF0000"/>
        <rFont val="UD デジタル 教科書体 N-R"/>
        <family val="1"/>
        <charset val="128"/>
      </rPr>
      <t xml:space="preserve">D15</t>
    </r>
    <r>
      <rPr>
        <sz val="12"/>
        <rFont val="UD デジタル 教科書体 N-R"/>
        <family val="1"/>
        <charset val="128"/>
      </rPr>
      <t xml:space="preserve">+</t>
    </r>
    <r>
      <rPr>
        <sz val="12"/>
        <color rgb="FFFF00FF"/>
        <rFont val="UD デジタル 教科書体 N-R"/>
        <family val="1"/>
        <charset val="128"/>
      </rPr>
      <t xml:space="preserve">D20</t>
    </r>
    <r>
      <rPr>
        <sz val="12"/>
        <rFont val="UD デジタル 教科書体 N-R"/>
        <family val="1"/>
        <charset val="128"/>
      </rPr>
      <t xml:space="preserve">)&lt;=</t>
    </r>
    <r>
      <rPr>
        <sz val="12"/>
        <color rgb="FF000080"/>
        <rFont val="UD デジタル 教科書体 N-R"/>
        <family val="1"/>
        <charset val="128"/>
      </rPr>
      <t xml:space="preserve">$F$74</t>
    </r>
    <r>
      <rPr>
        <sz val="12"/>
        <rFont val="UD デジタル 教科書体 N-R"/>
        <family val="1"/>
        <charset val="128"/>
      </rPr>
      <t xml:space="preserve">,</t>
    </r>
    <r>
      <rPr>
        <sz val="12"/>
        <color rgb="FF800000"/>
        <rFont val="UD デジタル 教科書体 N-R"/>
        <family val="1"/>
        <charset val="128"/>
      </rPr>
      <t xml:space="preserve">$G$74</t>
    </r>
    <r>
      <rPr>
        <sz val="12"/>
        <rFont val="UD デジタル 教科書体 N-R"/>
        <family val="1"/>
        <charset val="128"/>
      </rPr>
      <t xml:space="preserve">,</t>
    </r>
    <r>
      <rPr>
        <sz val="12"/>
        <color rgb="FF800080"/>
        <rFont val="UD デジタル 教科書体 N-R"/>
        <family val="1"/>
        <charset val="128"/>
      </rPr>
      <t xml:space="preserve">$I$74)</t>
    </r>
  </si>
  <si>
    <t xml:space="preserve">G74</t>
  </si>
  <si>
    <r>
      <rPr>
        <sz val="12"/>
        <rFont val="UD デジタル 教科書体 N-R"/>
        <family val="1"/>
        <charset val="128"/>
      </rPr>
      <t xml:space="preserve">D15（前年年金集計妻）とD20</t>
    </r>
    <r>
      <rPr>
        <sz val="12"/>
        <rFont val="UD デジタル 教科書体 N-R"/>
        <family val="1"/>
        <charset val="1"/>
      </rPr>
      <t xml:space="preserve">（前年</t>
    </r>
    <r>
      <rPr>
        <sz val="12"/>
        <rFont val="UD デジタル 教科書体 N-R"/>
        <family val="1"/>
        <charset val="128"/>
      </rPr>
      <t xml:space="preserve">所得金額妻</t>
    </r>
    <r>
      <rPr>
        <sz val="12"/>
        <rFont val="UD デジタル 教科書体 N-R"/>
        <family val="1"/>
        <charset val="1"/>
      </rPr>
      <t xml:space="preserve">）を足した値がF74（</t>
    </r>
    <r>
      <rPr>
        <sz val="12"/>
        <rFont val="UD デジタル 教科書体 N-R"/>
        <family val="1"/>
        <charset val="128"/>
      </rPr>
      <t xml:space="preserve">80万円以下）以下の</t>
    </r>
    <r>
      <rPr>
        <sz val="12"/>
        <rFont val="UD デジタル 教科書体 N-R"/>
        <family val="1"/>
        <charset val="1"/>
      </rPr>
      <t xml:space="preserve">場合G74（保険料）の値</t>
    </r>
  </si>
  <si>
    <t xml:space="preserve">I74</t>
  </si>
  <si>
    <r>
      <rPr>
        <sz val="12"/>
        <rFont val="UD デジタル 教科書体 N-R"/>
        <family val="1"/>
        <charset val="128"/>
      </rPr>
      <t xml:space="preserve">IF⑬=IF(</t>
    </r>
    <r>
      <rPr>
        <sz val="12"/>
        <color rgb="FF0000FF"/>
        <rFont val="UD デジタル 教科書体 N-R"/>
        <family val="1"/>
        <charset val="128"/>
      </rPr>
      <t xml:space="preserve">E4</t>
    </r>
    <r>
      <rPr>
        <sz val="12"/>
        <rFont val="UD デジタル 教科書体 N-R"/>
        <family val="1"/>
        <charset val="128"/>
      </rPr>
      <t xml:space="preserve">=65,</t>
    </r>
    <r>
      <rPr>
        <sz val="12"/>
        <color rgb="FFFF0000"/>
        <rFont val="UD デジタル 教科書体 N-R"/>
        <family val="1"/>
        <charset val="128"/>
      </rPr>
      <t xml:space="preserve">$D$59</t>
    </r>
    <r>
      <rPr>
        <sz val="12"/>
        <rFont val="UD デジタル 教科書体 N-R"/>
        <family val="1"/>
        <charset val="128"/>
      </rPr>
      <t xml:space="preserve">/12,1)</t>
    </r>
  </si>
  <si>
    <t xml:space="preserve">E4（年妻）が65歳ならD59妻夫誕生月以後の月数）を12で割った値</t>
  </si>
  <si>
    <t xml:space="preserve">E45～AS45</t>
  </si>
  <si>
    <t xml:space="preserve">後期高齢者医療保険料</t>
  </si>
  <si>
    <r>
      <rPr>
        <sz val="12"/>
        <rFont val="UD デジタル 教科書体 N-R"/>
        <family val="1"/>
        <charset val="128"/>
      </rPr>
      <t xml:space="preserve">E45=IF(OR(</t>
    </r>
    <r>
      <rPr>
        <sz val="12"/>
        <color rgb="FF0000FF"/>
        <rFont val="UD デジタル 教科書体 N-R"/>
        <family val="1"/>
        <charset val="128"/>
      </rPr>
      <t xml:space="preserve">E3</t>
    </r>
    <r>
      <rPr>
        <sz val="12"/>
        <rFont val="UD デジタル 教科書体 N-R"/>
        <family val="1"/>
        <charset val="128"/>
      </rPr>
      <t xml:space="preserve">&lt;=74,</t>
    </r>
    <r>
      <rPr>
        <sz val="12"/>
        <color rgb="FF0000FF"/>
        <rFont val="UD デジタル 教科書体 N-R"/>
        <family val="1"/>
        <charset val="128"/>
      </rPr>
      <t xml:space="preserve">E3</t>
    </r>
    <r>
      <rPr>
        <sz val="12"/>
        <rFont val="UD デジタル 教科書体 N-R"/>
        <family val="1"/>
        <charset val="128"/>
      </rPr>
      <t xml:space="preserve">=0),0,</t>
    </r>
    <r>
      <rPr>
        <sz val="12"/>
        <color rgb="FFFF00FF"/>
        <rFont val="UD デジタル 教科書体 N-R"/>
        <family val="1"/>
        <charset val="128"/>
      </rPr>
      <t xml:space="preserve">D21</t>
    </r>
    <r>
      <rPr>
        <sz val="12"/>
        <rFont val="UD デジタル 教科書体 N-R"/>
        <family val="1"/>
        <charset val="128"/>
      </rPr>
      <t xml:space="preserve">*</t>
    </r>
    <r>
      <rPr>
        <sz val="12"/>
        <color rgb="FF008000"/>
        <rFont val="UD デジタル 教科書体 N-R"/>
        <family val="1"/>
        <charset val="128"/>
      </rPr>
      <t xml:space="preserve">$G$81</t>
    </r>
    <r>
      <rPr>
        <sz val="12"/>
        <rFont val="UD デジタル 教科書体 N-R"/>
        <family val="1"/>
        <charset val="128"/>
      </rPr>
      <t xml:space="preserve">)*IF(</t>
    </r>
    <r>
      <rPr>
        <sz val="12"/>
        <color rgb="FF0000FF"/>
        <rFont val="UD デジタル 教科書体 N-R"/>
        <family val="1"/>
        <charset val="128"/>
      </rPr>
      <t xml:space="preserve">E3</t>
    </r>
    <r>
      <rPr>
        <sz val="12"/>
        <rFont val="UD デジタル 教科書体 N-R"/>
        <family val="1"/>
        <charset val="128"/>
      </rPr>
      <t xml:space="preserve">=75,</t>
    </r>
    <r>
      <rPr>
        <sz val="12"/>
        <color rgb="FF800000"/>
        <rFont val="UD デジタル 教科書体 N-R"/>
        <family val="1"/>
        <charset val="128"/>
      </rPr>
      <t xml:space="preserve">$D$58</t>
    </r>
    <r>
      <rPr>
        <sz val="12"/>
        <rFont val="UD デジタル 教科書体 N-R"/>
        <family val="1"/>
        <charset val="128"/>
      </rPr>
      <t xml:space="preserve">/12,1)</t>
    </r>
  </si>
  <si>
    <r>
      <rPr>
        <sz val="12"/>
        <rFont val="UD デジタル 教科書体 N-R"/>
        <family val="1"/>
        <charset val="128"/>
      </rPr>
      <t xml:space="preserve">IF(OR①,0,</t>
    </r>
    <r>
      <rPr>
        <sz val="12"/>
        <color rgb="FFFF00FF"/>
        <rFont val="UD デジタル 教科書体 N-R"/>
        <family val="1"/>
        <charset val="128"/>
      </rPr>
      <t xml:space="preserve">D21</t>
    </r>
    <r>
      <rPr>
        <sz val="12"/>
        <rFont val="UD デジタル 教科書体 N-R"/>
        <family val="1"/>
        <charset val="128"/>
      </rPr>
      <t xml:space="preserve">*</t>
    </r>
    <r>
      <rPr>
        <sz val="12"/>
        <color rgb="FF008000"/>
        <rFont val="UD デジタル 教科書体 N-R"/>
        <family val="1"/>
        <charset val="128"/>
      </rPr>
      <t xml:space="preserve">$G$81</t>
    </r>
    <r>
      <rPr>
        <sz val="12"/>
        <rFont val="UD デジタル 教科書体 N-R"/>
        <family val="1"/>
        <charset val="128"/>
      </rPr>
      <t xml:space="preserve">)*IF②</t>
    </r>
  </si>
  <si>
    <t xml:space="preserve">D21（前年基準総所得金額夫）にG81（所得割率）を掛けた値に、さらにIF②の値をかける</t>
  </si>
  <si>
    <r>
      <rPr>
        <sz val="12"/>
        <rFont val="UD デジタル 教科書体 N-R"/>
        <family val="1"/>
        <charset val="128"/>
      </rPr>
      <t xml:space="preserve">OR①=OR(</t>
    </r>
    <r>
      <rPr>
        <sz val="12"/>
        <color rgb="FF0000FF"/>
        <rFont val="UD デジタル 教科書体 N-R"/>
        <family val="1"/>
        <charset val="128"/>
      </rPr>
      <t xml:space="preserve">E3</t>
    </r>
    <r>
      <rPr>
        <sz val="12"/>
        <rFont val="UD デジタル 教科書体 N-R"/>
        <family val="1"/>
        <charset val="128"/>
      </rPr>
      <t xml:space="preserve">&lt;=74,</t>
    </r>
    <r>
      <rPr>
        <sz val="12"/>
        <color rgb="FF0000FF"/>
        <rFont val="UD デジタル 教科書体 N-R"/>
        <family val="1"/>
        <charset val="128"/>
      </rPr>
      <t xml:space="preserve">E3</t>
    </r>
    <r>
      <rPr>
        <sz val="12"/>
        <rFont val="UD デジタル 教科書体 N-R"/>
        <family val="1"/>
        <charset val="128"/>
      </rPr>
      <t xml:space="preserve">=0)</t>
    </r>
  </si>
  <si>
    <t xml:space="preserve">E3（年齢夫）が74歳以下か0</t>
  </si>
  <si>
    <r>
      <rPr>
        <sz val="12"/>
        <rFont val="UD デジタル 教科書体 N-R"/>
        <family val="1"/>
        <charset val="128"/>
      </rPr>
      <t xml:space="preserve">IF②=IF(</t>
    </r>
    <r>
      <rPr>
        <sz val="12"/>
        <color rgb="FF0000FF"/>
        <rFont val="UD デジタル 教科書体 N-R"/>
        <family val="1"/>
        <charset val="128"/>
      </rPr>
      <t xml:space="preserve">E3</t>
    </r>
    <r>
      <rPr>
        <sz val="12"/>
        <rFont val="UD デジタル 教科書体 N-R"/>
        <family val="1"/>
        <charset val="128"/>
      </rPr>
      <t xml:space="preserve">=75,</t>
    </r>
    <r>
      <rPr>
        <sz val="12"/>
        <color rgb="FF800000"/>
        <rFont val="UD デジタル 教科書体 N-R"/>
        <family val="1"/>
        <charset val="128"/>
      </rPr>
      <t xml:space="preserve">$D$58</t>
    </r>
    <r>
      <rPr>
        <sz val="12"/>
        <rFont val="UD デジタル 教科書体 N-R"/>
        <family val="1"/>
        <charset val="128"/>
      </rPr>
      <t xml:space="preserve">/12,1)</t>
    </r>
  </si>
  <si>
    <t xml:space="preserve">E3（年齢夫）が75歳ならD58（夫誕生月以後の月数）を12で割った値</t>
  </si>
  <si>
    <t xml:space="preserve">E46～AS46</t>
  </si>
  <si>
    <r>
      <rPr>
        <sz val="12"/>
        <rFont val="UD デジタル 教科書体 N-R"/>
        <family val="1"/>
        <charset val="128"/>
      </rPr>
      <t xml:space="preserve">E46=IF(OR(</t>
    </r>
    <r>
      <rPr>
        <sz val="12"/>
        <color rgb="FF0000FF"/>
        <rFont val="UD デジタル 教科書体 N-R"/>
        <family val="1"/>
        <charset val="128"/>
      </rPr>
      <t xml:space="preserve">E4</t>
    </r>
    <r>
      <rPr>
        <sz val="12"/>
        <rFont val="UD デジタル 教科書体 N-R"/>
        <family val="1"/>
        <charset val="128"/>
      </rPr>
      <t xml:space="preserve">&lt;=74,</t>
    </r>
    <r>
      <rPr>
        <sz val="12"/>
        <color rgb="FF0000FF"/>
        <rFont val="UD デジタル 教科書体 N-R"/>
        <family val="1"/>
        <charset val="128"/>
      </rPr>
      <t xml:space="preserve">E4</t>
    </r>
    <r>
      <rPr>
        <sz val="12"/>
        <rFont val="UD デジタル 教科書体 N-R"/>
        <family val="1"/>
        <charset val="128"/>
      </rPr>
      <t xml:space="preserve">=0),0,</t>
    </r>
    <r>
      <rPr>
        <sz val="12"/>
        <color rgb="FFFF00FF"/>
        <rFont val="UD デジタル 教科書体 N-R"/>
        <family val="1"/>
        <charset val="128"/>
      </rPr>
      <t xml:space="preserve">D22</t>
    </r>
    <r>
      <rPr>
        <sz val="12"/>
        <rFont val="UD デジタル 教科書体 N-R"/>
        <family val="1"/>
        <charset val="128"/>
      </rPr>
      <t xml:space="preserve">*</t>
    </r>
    <r>
      <rPr>
        <sz val="12"/>
        <color rgb="FF008000"/>
        <rFont val="UD デジタル 教科書体 N-R"/>
        <family val="1"/>
        <charset val="128"/>
      </rPr>
      <t xml:space="preserve">$G$81</t>
    </r>
    <r>
      <rPr>
        <sz val="12"/>
        <rFont val="UD デジタル 教科書体 N-R"/>
        <family val="1"/>
        <charset val="128"/>
      </rPr>
      <t xml:space="preserve">)*IF(</t>
    </r>
    <r>
      <rPr>
        <sz val="12"/>
        <color rgb="FF0000FF"/>
        <rFont val="UD デジタル 教科書体 N-R"/>
        <family val="1"/>
        <charset val="128"/>
      </rPr>
      <t xml:space="preserve">E4</t>
    </r>
    <r>
      <rPr>
        <sz val="12"/>
        <rFont val="UD デジタル 教科書体 N-R"/>
        <family val="1"/>
        <charset val="128"/>
      </rPr>
      <t xml:space="preserve">=75,</t>
    </r>
    <r>
      <rPr>
        <sz val="12"/>
        <color rgb="FF800000"/>
        <rFont val="UD デジタル 教科書体 N-R"/>
        <family val="1"/>
        <charset val="128"/>
      </rPr>
      <t xml:space="preserve">$D$59</t>
    </r>
    <r>
      <rPr>
        <sz val="12"/>
        <rFont val="UD デジタル 教科書体 N-R"/>
        <family val="1"/>
        <charset val="128"/>
      </rPr>
      <t xml:space="preserve">/12,1)</t>
    </r>
  </si>
  <si>
    <r>
      <rPr>
        <sz val="12"/>
        <rFont val="UD デジタル 教科書体 N-R"/>
        <family val="1"/>
        <charset val="128"/>
      </rPr>
      <t xml:space="preserve">IF(OR①,0,</t>
    </r>
    <r>
      <rPr>
        <sz val="12"/>
        <color rgb="FFFF00FF"/>
        <rFont val="UD デジタル 教科書体 N-R"/>
        <family val="1"/>
        <charset val="128"/>
      </rPr>
      <t xml:space="preserve">D22</t>
    </r>
    <r>
      <rPr>
        <sz val="12"/>
        <rFont val="UD デジタル 教科書体 N-R"/>
        <family val="1"/>
        <charset val="128"/>
      </rPr>
      <t xml:space="preserve">*</t>
    </r>
    <r>
      <rPr>
        <sz val="12"/>
        <color rgb="FF008000"/>
        <rFont val="UD デジタル 教科書体 N-R"/>
        <family val="1"/>
        <charset val="128"/>
      </rPr>
      <t xml:space="preserve">$G$81</t>
    </r>
    <r>
      <rPr>
        <sz val="12"/>
        <rFont val="UD デジタル 教科書体 N-R"/>
        <family val="1"/>
        <charset val="128"/>
      </rPr>
      <t xml:space="preserve">)*IF②</t>
    </r>
  </si>
  <si>
    <r>
      <rPr>
        <sz val="12"/>
        <rFont val="UD デジタル 教科書体 N-R"/>
        <family val="1"/>
        <charset val="1"/>
      </rPr>
      <t xml:space="preserve">D22（前年基準総所得金額妻）にG81（所得割率）</t>
    </r>
    <r>
      <rPr>
        <sz val="12"/>
        <rFont val="UD デジタル 教科書体 N-R"/>
        <family val="1"/>
        <charset val="128"/>
      </rPr>
      <t xml:space="preserve">を掛けた値に、さらにIF②の値をかける</t>
    </r>
  </si>
  <si>
    <r>
      <rPr>
        <sz val="12"/>
        <rFont val="UD デジタル 教科書体 N-R"/>
        <family val="1"/>
        <charset val="128"/>
      </rPr>
      <t xml:space="preserve">OR①=OR(</t>
    </r>
    <r>
      <rPr>
        <sz val="12"/>
        <color rgb="FF0000FF"/>
        <rFont val="UD デジタル 教科書体 N-R"/>
        <family val="1"/>
        <charset val="128"/>
      </rPr>
      <t xml:space="preserve">E4</t>
    </r>
    <r>
      <rPr>
        <sz val="12"/>
        <rFont val="UD デジタル 教科書体 N-R"/>
        <family val="1"/>
        <charset val="128"/>
      </rPr>
      <t xml:space="preserve">&lt;=74,</t>
    </r>
    <r>
      <rPr>
        <sz val="12"/>
        <color rgb="FF0000FF"/>
        <rFont val="UD デジタル 教科書体 N-R"/>
        <family val="1"/>
        <charset val="128"/>
      </rPr>
      <t xml:space="preserve">E4</t>
    </r>
    <r>
      <rPr>
        <sz val="12"/>
        <rFont val="UD デジタル 教科書体 N-R"/>
        <family val="1"/>
        <charset val="128"/>
      </rPr>
      <t xml:space="preserve">=0)</t>
    </r>
  </si>
  <si>
    <t xml:space="preserve">E4（年齢妻）が74歳以下か0</t>
  </si>
  <si>
    <r>
      <rPr>
        <sz val="12"/>
        <rFont val="UD デジタル 教科書体 N-R"/>
        <family val="1"/>
        <charset val="128"/>
      </rPr>
      <t xml:space="preserve">IF②=IF(</t>
    </r>
    <r>
      <rPr>
        <sz val="12"/>
        <color rgb="FF0000FF"/>
        <rFont val="UD デジタル 教科書体 N-R"/>
        <family val="1"/>
        <charset val="128"/>
      </rPr>
      <t xml:space="preserve">E4</t>
    </r>
    <r>
      <rPr>
        <sz val="12"/>
        <rFont val="UD デジタル 教科書体 N-R"/>
        <family val="1"/>
        <charset val="128"/>
      </rPr>
      <t xml:space="preserve">=75,</t>
    </r>
    <r>
      <rPr>
        <sz val="12"/>
        <color rgb="FF800000"/>
        <rFont val="UD デジタル 教科書体 N-R"/>
        <family val="1"/>
        <charset val="128"/>
      </rPr>
      <t xml:space="preserve">$D$59</t>
    </r>
    <r>
      <rPr>
        <sz val="12"/>
        <rFont val="UD デジタル 教科書体 N-R"/>
        <family val="1"/>
        <charset val="128"/>
      </rPr>
      <t xml:space="preserve">/12,1)</t>
    </r>
  </si>
  <si>
    <t xml:space="preserve">E4（年齢妻）が75歳ならD59（妻誕生月以後の月数）を12で割った値</t>
  </si>
  <si>
    <t xml:space="preserve">E47～AS47</t>
  </si>
  <si>
    <r>
      <rPr>
        <sz val="12"/>
        <rFont val="UD デジタル 教科書体 N-R"/>
        <family val="1"/>
        <charset val="1"/>
      </rPr>
      <t xml:space="preserve">E47</t>
    </r>
    <r>
      <rPr>
        <sz val="12"/>
        <rFont val="UD デジタル 教科書体 N-R"/>
        <family val="1"/>
        <charset val="128"/>
      </rPr>
      <t xml:space="preserve">=IF(OR(</t>
    </r>
    <r>
      <rPr>
        <sz val="12"/>
        <color rgb="FF0000FF"/>
        <rFont val="UD デジタル 教科書体 N-R"/>
        <family val="1"/>
        <charset val="128"/>
      </rPr>
      <t xml:space="preserve">E3</t>
    </r>
    <r>
      <rPr>
        <sz val="12"/>
        <rFont val="UD デジタル 教科書体 N-R"/>
        <family val="1"/>
        <charset val="128"/>
      </rPr>
      <t xml:space="preserve">&lt;=74,</t>
    </r>
    <r>
      <rPr>
        <sz val="12"/>
        <color rgb="FF0000FF"/>
        <rFont val="UD デジタル 教科書体 N-R"/>
        <family val="1"/>
        <charset val="128"/>
      </rPr>
      <t xml:space="preserve">E3</t>
    </r>
    <r>
      <rPr>
        <sz val="12"/>
        <rFont val="UD デジタル 教科書体 N-R"/>
        <family val="1"/>
        <charset val="128"/>
      </rPr>
      <t xml:space="preserve">=0),0,IF(</t>
    </r>
    <r>
      <rPr>
        <sz val="12"/>
        <color rgb="FFFF00FF"/>
        <rFont val="UD デジタル 教科書体 N-R"/>
        <family val="1"/>
        <charset val="128"/>
      </rPr>
      <t xml:space="preserve">D21</t>
    </r>
    <r>
      <rPr>
        <sz val="12"/>
        <rFont val="UD デジタル 教科書体 N-R"/>
        <family val="1"/>
        <charset val="128"/>
      </rPr>
      <t xml:space="preserve">&lt;=</t>
    </r>
    <r>
      <rPr>
        <sz val="12"/>
        <color rgb="FF008000"/>
        <rFont val="UD デジタル 教科書体 N-R"/>
        <family val="1"/>
        <charset val="128"/>
      </rPr>
      <t xml:space="preserve">$F$95</t>
    </r>
    <r>
      <rPr>
        <sz val="12"/>
        <rFont val="UD デジタル 教科書体 N-R"/>
        <family val="1"/>
        <charset val="128"/>
      </rPr>
      <t xml:space="preserve">,</t>
    </r>
    <r>
      <rPr>
        <sz val="12"/>
        <color rgb="FF000080"/>
        <rFont val="UD デジタル 教科書体 N-R"/>
        <family val="1"/>
        <charset val="128"/>
      </rPr>
      <t xml:space="preserve">$F$97</t>
    </r>
    <r>
      <rPr>
        <sz val="12"/>
        <rFont val="UD デジタル 教科書体 N-R"/>
        <family val="1"/>
        <charset val="128"/>
      </rPr>
      <t xml:space="preserve">,IF(</t>
    </r>
    <r>
      <rPr>
        <sz val="12"/>
        <color rgb="FFFF00FF"/>
        <rFont val="UD デジタル 教科書体 N-R"/>
        <family val="1"/>
        <charset val="128"/>
      </rPr>
      <t xml:space="preserve">D21</t>
    </r>
    <r>
      <rPr>
        <sz val="12"/>
        <rFont val="UD デジタル 教科書体 N-R"/>
        <family val="1"/>
        <charset val="128"/>
      </rPr>
      <t xml:space="preserve">&lt;=</t>
    </r>
    <r>
      <rPr>
        <sz val="12"/>
        <color rgb="FF800080"/>
        <rFont val="UD デジタル 教科書体 N-R"/>
        <family val="1"/>
        <charset val="128"/>
      </rPr>
      <t xml:space="preserve">$H$95</t>
    </r>
    <r>
      <rPr>
        <sz val="12"/>
        <rFont val="UD デジタル 教科書体 N-R"/>
        <family val="1"/>
        <charset val="128"/>
      </rPr>
      <t xml:space="preserve">+</t>
    </r>
    <r>
      <rPr>
        <sz val="12"/>
        <color rgb="FF808000"/>
        <rFont val="UD デジタル 教科書体 N-R"/>
        <family val="1"/>
        <charset val="128"/>
      </rPr>
      <t xml:space="preserve">$J$95</t>
    </r>
    <r>
      <rPr>
        <sz val="12"/>
        <rFont val="UD デジタル 教科書体 N-R"/>
        <family val="1"/>
        <charset val="128"/>
      </rPr>
      <t xml:space="preserve">*COUNTIF(</t>
    </r>
    <r>
      <rPr>
        <sz val="12"/>
        <color rgb="FF0000FF"/>
        <rFont val="UD デジタル 教科書体 N-R"/>
        <family val="1"/>
        <charset val="128"/>
      </rPr>
      <t xml:space="preserve">E3:E5</t>
    </r>
    <r>
      <rPr>
        <sz val="12"/>
        <rFont val="UD デジタル 教科書体 N-R"/>
        <family val="1"/>
        <charset val="128"/>
      </rPr>
      <t xml:space="preserve">,"&lt;&gt;0"),</t>
    </r>
    <r>
      <rPr>
        <sz val="12"/>
        <color rgb="FFFF0000"/>
        <rFont val="UD デジタル 教科書体 N-R"/>
        <family val="1"/>
        <charset val="128"/>
      </rPr>
      <t xml:space="preserve">$H$97</t>
    </r>
    <r>
      <rPr>
        <sz val="12"/>
        <rFont val="UD デジタル 教科書体 N-R"/>
        <family val="1"/>
        <charset val="128"/>
      </rPr>
      <t xml:space="preserve">,IF(</t>
    </r>
    <r>
      <rPr>
        <sz val="12"/>
        <color rgb="FFFF00FF"/>
        <rFont val="UD デジタル 教科書体 N-R"/>
        <family val="1"/>
        <charset val="128"/>
      </rPr>
      <t xml:space="preserve">D21</t>
    </r>
    <r>
      <rPr>
        <sz val="12"/>
        <rFont val="UD デジタル 教科書体 N-R"/>
        <family val="1"/>
        <charset val="128"/>
      </rPr>
      <t xml:space="preserve">&lt;=</t>
    </r>
    <r>
      <rPr>
        <sz val="12"/>
        <color rgb="FF008000"/>
        <rFont val="UD デジタル 教科書体 N-R"/>
        <family val="1"/>
        <charset val="128"/>
      </rPr>
      <t xml:space="preserve">$L$95</t>
    </r>
    <r>
      <rPr>
        <sz val="12"/>
        <rFont val="UD デジタル 教科書体 N-R"/>
        <family val="1"/>
        <charset val="128"/>
      </rPr>
      <t xml:space="preserve">+</t>
    </r>
    <r>
      <rPr>
        <sz val="12"/>
        <color rgb="FF000080"/>
        <rFont val="UD デジタル 教科書体 N-R"/>
        <family val="1"/>
        <charset val="128"/>
      </rPr>
      <t xml:space="preserve">$N95</t>
    </r>
    <r>
      <rPr>
        <sz val="12"/>
        <rFont val="UD デジタル 教科書体 N-R"/>
        <family val="1"/>
        <charset val="128"/>
      </rPr>
      <t xml:space="preserve">*COUNTIF(</t>
    </r>
    <r>
      <rPr>
        <sz val="12"/>
        <color rgb="FF0000FF"/>
        <rFont val="UD デジタル 教科書体 N-R"/>
        <family val="1"/>
        <charset val="128"/>
      </rPr>
      <t xml:space="preserve">E3:E5</t>
    </r>
    <r>
      <rPr>
        <sz val="12"/>
        <rFont val="UD デジタル 教科書体 N-R"/>
        <family val="1"/>
        <charset val="128"/>
      </rPr>
      <t xml:space="preserve">,"&lt;&gt;0"),</t>
    </r>
    <r>
      <rPr>
        <sz val="12"/>
        <color rgb="FF800080"/>
        <rFont val="UD デジタル 教科書体 N-R"/>
        <family val="1"/>
        <charset val="128"/>
      </rPr>
      <t xml:space="preserve">$L$97</t>
    </r>
    <r>
      <rPr>
        <sz val="12"/>
        <rFont val="UD デジタル 教科書体 N-R"/>
        <family val="1"/>
        <charset val="128"/>
      </rPr>
      <t xml:space="preserve">,</t>
    </r>
    <r>
      <rPr>
        <sz val="12"/>
        <color rgb="FF808000"/>
        <rFont val="UD デジタル 教科書体 N-R"/>
        <family val="1"/>
        <charset val="128"/>
      </rPr>
      <t xml:space="preserve">$J$81</t>
    </r>
    <r>
      <rPr>
        <sz val="12"/>
        <rFont val="UD デジタル 教科書体 N-R"/>
        <family val="1"/>
        <charset val="128"/>
      </rPr>
      <t xml:space="preserve">))))*IF(</t>
    </r>
    <r>
      <rPr>
        <sz val="12"/>
        <color rgb="FF0000FF"/>
        <rFont val="UD デジタル 教科書体 N-R"/>
        <family val="1"/>
        <charset val="128"/>
      </rPr>
      <t xml:space="preserve">E3</t>
    </r>
    <r>
      <rPr>
        <sz val="12"/>
        <rFont val="UD デジタル 教科書体 N-R"/>
        <family val="1"/>
        <charset val="128"/>
      </rPr>
      <t xml:space="preserve">=75,</t>
    </r>
    <r>
      <rPr>
        <sz val="12"/>
        <color rgb="FFFF0000"/>
        <rFont val="UD デジタル 教科書体 N-R"/>
        <family val="1"/>
        <charset val="128"/>
      </rPr>
      <t xml:space="preserve">$D$58</t>
    </r>
    <r>
      <rPr>
        <sz val="12"/>
        <rFont val="UD デジタル 教科書体 N-R"/>
        <family val="1"/>
        <charset val="128"/>
      </rPr>
      <t xml:space="preserve">/12,1)</t>
    </r>
  </si>
  <si>
    <t xml:space="preserve">IF(OR①,0,IF②,,)*IF⑤</t>
  </si>
  <si>
    <t xml:space="preserve">さらにIF②で判定を行った値に、さらにIF⑤の値をかける</t>
  </si>
  <si>
    <r>
      <rPr>
        <sz val="12"/>
        <rFont val="UD デジタル 教科書体 N-R"/>
        <family val="1"/>
        <charset val="128"/>
      </rPr>
      <t xml:space="preserve">IF②=IF(</t>
    </r>
    <r>
      <rPr>
        <sz val="12"/>
        <color rgb="FFFF00FF"/>
        <rFont val="UD デジタル 教科書体 N-R"/>
        <family val="1"/>
        <charset val="128"/>
      </rPr>
      <t xml:space="preserve">D21</t>
    </r>
    <r>
      <rPr>
        <sz val="12"/>
        <rFont val="UD デジタル 教科書体 N-R"/>
        <family val="1"/>
        <charset val="128"/>
      </rPr>
      <t xml:space="preserve">&lt;=</t>
    </r>
    <r>
      <rPr>
        <sz val="12"/>
        <color rgb="FF008000"/>
        <rFont val="UD デジタル 教科書体 N-R"/>
        <family val="1"/>
        <charset val="128"/>
      </rPr>
      <t xml:space="preserve">$F$95</t>
    </r>
    <r>
      <rPr>
        <sz val="12"/>
        <rFont val="UD デジタル 教科書体 N-R"/>
        <family val="1"/>
        <charset val="128"/>
      </rPr>
      <t xml:space="preserve">,</t>
    </r>
    <r>
      <rPr>
        <sz val="12"/>
        <color rgb="FF000080"/>
        <rFont val="UD デジタル 教科書体 N-R"/>
        <family val="1"/>
        <charset val="128"/>
      </rPr>
      <t xml:space="preserve">$F$97</t>
    </r>
    <r>
      <rPr>
        <sz val="12"/>
        <rFont val="UD デジタル 教科書体 N-R"/>
        <family val="1"/>
        <charset val="128"/>
      </rPr>
      <t xml:space="preserve">,IF③,)</t>
    </r>
  </si>
  <si>
    <t xml:space="preserve">F97</t>
  </si>
  <si>
    <r>
      <rPr>
        <sz val="12"/>
        <rFont val="UD デジタル 教科書体 N-R"/>
        <family val="1"/>
        <charset val="1"/>
      </rPr>
      <t xml:space="preserve">D21（前年基準総所得金額夫）がF95（</t>
    </r>
    <r>
      <rPr>
        <sz val="12"/>
        <rFont val="UD デジタル 教科書体 N-R"/>
        <family val="1"/>
        <charset val="128"/>
      </rPr>
      <t xml:space="preserve">軽減判定金額</t>
    </r>
    <r>
      <rPr>
        <sz val="12"/>
        <rFont val="UD デジタル 教科書体 N-R"/>
        <family val="1"/>
        <charset val="1"/>
      </rPr>
      <t xml:space="preserve">）より低い場合F97(</t>
    </r>
    <r>
      <rPr>
        <sz val="12"/>
        <rFont val="UD デジタル 教科書体 N-R"/>
        <family val="1"/>
        <charset val="128"/>
      </rPr>
      <t xml:space="preserve">軽減後の均等割額)とする</t>
    </r>
  </si>
  <si>
    <r>
      <rPr>
        <sz val="12"/>
        <rFont val="UD デジタル 教科書体 N-R"/>
        <family val="1"/>
        <charset val="128"/>
      </rPr>
      <t xml:space="preserve">IF③=IF(</t>
    </r>
    <r>
      <rPr>
        <sz val="12"/>
        <color rgb="FFFF00FF"/>
        <rFont val="UD デジタル 教科書体 N-R"/>
        <family val="1"/>
        <charset val="128"/>
      </rPr>
      <t xml:space="preserve">D21</t>
    </r>
    <r>
      <rPr>
        <sz val="12"/>
        <rFont val="UD デジタル 教科書体 N-R"/>
        <family val="1"/>
        <charset val="128"/>
      </rPr>
      <t xml:space="preserve">&lt;=</t>
    </r>
    <r>
      <rPr>
        <sz val="12"/>
        <color rgb="FF800080"/>
        <rFont val="UD デジタル 教科書体 N-R"/>
        <family val="1"/>
        <charset val="128"/>
      </rPr>
      <t xml:space="preserve">$H$95</t>
    </r>
    <r>
      <rPr>
        <sz val="12"/>
        <rFont val="UD デジタル 教科書体 N-R"/>
        <family val="1"/>
        <charset val="128"/>
      </rPr>
      <t xml:space="preserve">+</t>
    </r>
    <r>
      <rPr>
        <sz val="12"/>
        <color rgb="FF808000"/>
        <rFont val="UD デジタル 教科書体 N-R"/>
        <family val="1"/>
        <charset val="128"/>
      </rPr>
      <t xml:space="preserve">$J$95</t>
    </r>
    <r>
      <rPr>
        <sz val="12"/>
        <rFont val="UD デジタル 教科書体 N-R"/>
        <family val="1"/>
        <charset val="128"/>
      </rPr>
      <t xml:space="preserve">*COUNTIF(</t>
    </r>
    <r>
      <rPr>
        <sz val="12"/>
        <color rgb="FF0000FF"/>
        <rFont val="UD デジタル 教科書体 N-R"/>
        <family val="1"/>
        <charset val="128"/>
      </rPr>
      <t xml:space="preserve">E3:E5</t>
    </r>
    <r>
      <rPr>
        <sz val="12"/>
        <rFont val="UD デジタル 教科書体 N-R"/>
        <family val="1"/>
        <charset val="128"/>
      </rPr>
      <t xml:space="preserve">,"&lt;&gt;0"),</t>
    </r>
    <r>
      <rPr>
        <sz val="12"/>
        <color rgb="FFFF0000"/>
        <rFont val="UD デジタル 教科書体 N-R"/>
        <family val="1"/>
        <charset val="128"/>
      </rPr>
      <t xml:space="preserve">$H$97</t>
    </r>
    <r>
      <rPr>
        <sz val="12"/>
        <rFont val="UD デジタル 教科書体 N-R"/>
        <family val="1"/>
        <charset val="128"/>
      </rPr>
      <t xml:space="preserve">,IF④,)</t>
    </r>
  </si>
  <si>
    <t xml:space="preserve">H97</t>
  </si>
  <si>
    <r>
      <rPr>
        <sz val="12"/>
        <rFont val="UD デジタル 教科書体 N-R"/>
        <family val="1"/>
        <charset val="1"/>
      </rPr>
      <t xml:space="preserve">D21（前年基準総所得金額夫）が（H95＋J95×人数）（</t>
    </r>
    <r>
      <rPr>
        <sz val="12"/>
        <rFont val="UD デジタル 教科書体 N-R"/>
        <family val="1"/>
        <charset val="128"/>
      </rPr>
      <t xml:space="preserve">軽減判定金額</t>
    </r>
    <r>
      <rPr>
        <sz val="12"/>
        <rFont val="UD デジタル 教科書体 N-R"/>
        <family val="1"/>
        <charset val="1"/>
      </rPr>
      <t xml:space="preserve">）より低い場合H97(</t>
    </r>
    <r>
      <rPr>
        <sz val="12"/>
        <rFont val="UD デジタル 教科書体 N-R"/>
        <family val="1"/>
        <charset val="128"/>
      </rPr>
      <t xml:space="preserve">軽減後の均等割額)とする</t>
    </r>
  </si>
  <si>
    <r>
      <rPr>
        <sz val="12"/>
        <rFont val="UD デジタル 教科書体 N-R"/>
        <family val="1"/>
        <charset val="128"/>
      </rPr>
      <t xml:space="preserve">COUNTIF(</t>
    </r>
    <r>
      <rPr>
        <sz val="12"/>
        <color rgb="FF0000FF"/>
        <rFont val="UD デジタル 教科書体 N-R"/>
        <family val="1"/>
        <charset val="128"/>
      </rPr>
      <t xml:space="preserve">E3:E5</t>
    </r>
    <r>
      <rPr>
        <sz val="12"/>
        <rFont val="UD デジタル 教科書体 N-R"/>
        <family val="1"/>
        <charset val="128"/>
      </rPr>
      <t xml:space="preserve">,"&lt;&gt;0")</t>
    </r>
  </si>
  <si>
    <t xml:space="preserve">E3からE5までの人数（被保険者数）</t>
  </si>
  <si>
    <r>
      <rPr>
        <sz val="12"/>
        <rFont val="UD デジタル 教科書体 N-R"/>
        <family val="1"/>
        <charset val="128"/>
      </rPr>
      <t xml:space="preserve">IF④=IF(</t>
    </r>
    <r>
      <rPr>
        <sz val="12"/>
        <color rgb="FFFF00FF"/>
        <rFont val="UD デジタル 教科書体 N-R"/>
        <family val="1"/>
        <charset val="128"/>
      </rPr>
      <t xml:space="preserve">D21</t>
    </r>
    <r>
      <rPr>
        <sz val="12"/>
        <rFont val="UD デジタル 教科書体 N-R"/>
        <family val="1"/>
        <charset val="128"/>
      </rPr>
      <t xml:space="preserve">&lt;=</t>
    </r>
    <r>
      <rPr>
        <sz val="12"/>
        <color rgb="FF008000"/>
        <rFont val="UD デジタル 教科書体 N-R"/>
        <family val="1"/>
        <charset val="128"/>
      </rPr>
      <t xml:space="preserve">$L$95</t>
    </r>
    <r>
      <rPr>
        <sz val="12"/>
        <rFont val="UD デジタル 教科書体 N-R"/>
        <family val="1"/>
        <charset val="128"/>
      </rPr>
      <t xml:space="preserve">+</t>
    </r>
    <r>
      <rPr>
        <sz val="12"/>
        <color rgb="FF000080"/>
        <rFont val="UD デジタル 教科書体 N-R"/>
        <family val="1"/>
        <charset val="128"/>
      </rPr>
      <t xml:space="preserve">$N95</t>
    </r>
    <r>
      <rPr>
        <sz val="12"/>
        <rFont val="UD デジタル 教科書体 N-R"/>
        <family val="1"/>
        <charset val="128"/>
      </rPr>
      <t xml:space="preserve">*COUNTIF(</t>
    </r>
    <r>
      <rPr>
        <sz val="12"/>
        <color rgb="FF0000FF"/>
        <rFont val="UD デジタル 教科書体 N-R"/>
        <family val="1"/>
        <charset val="128"/>
      </rPr>
      <t xml:space="preserve">E3:E5</t>
    </r>
    <r>
      <rPr>
        <sz val="12"/>
        <rFont val="UD デジタル 教科書体 N-R"/>
        <family val="1"/>
        <charset val="128"/>
      </rPr>
      <t xml:space="preserve">,"&lt;&gt;0"),</t>
    </r>
    <r>
      <rPr>
        <sz val="12"/>
        <color rgb="FF800080"/>
        <rFont val="UD デジタル 教科書体 N-R"/>
        <family val="1"/>
        <charset val="128"/>
      </rPr>
      <t xml:space="preserve">$L$97</t>
    </r>
    <r>
      <rPr>
        <sz val="12"/>
        <rFont val="UD デジタル 教科書体 N-R"/>
        <family val="1"/>
        <charset val="128"/>
      </rPr>
      <t xml:space="preserve">,</t>
    </r>
    <r>
      <rPr>
        <sz val="12"/>
        <color rgb="FF808000"/>
        <rFont val="UD デジタル 教科書体 N-R"/>
        <family val="1"/>
        <charset val="128"/>
      </rPr>
      <t xml:space="preserve">$J$81</t>
    </r>
    <r>
      <rPr>
        <sz val="12"/>
        <rFont val="UD デジタル 教科書体 N-R"/>
        <family val="1"/>
        <charset val="128"/>
      </rPr>
      <t xml:space="preserve">)</t>
    </r>
  </si>
  <si>
    <t xml:space="preserve">L97</t>
  </si>
  <si>
    <r>
      <rPr>
        <sz val="12"/>
        <rFont val="UD デジタル 教科書体 N-R"/>
        <family val="1"/>
        <charset val="1"/>
      </rPr>
      <t xml:space="preserve">D21（前年基準総所得金額夫）が（L95＋N95×人数）（</t>
    </r>
    <r>
      <rPr>
        <sz val="12"/>
        <rFont val="UD デジタル 教科書体 N-R"/>
        <family val="1"/>
        <charset val="128"/>
      </rPr>
      <t xml:space="preserve">軽減判定金額</t>
    </r>
    <r>
      <rPr>
        <sz val="12"/>
        <rFont val="UD デジタル 教科書体 N-R"/>
        <family val="1"/>
        <charset val="1"/>
      </rPr>
      <t xml:space="preserve">）より低い場合L97(</t>
    </r>
    <r>
      <rPr>
        <sz val="12"/>
        <rFont val="UD デジタル 教科書体 N-R"/>
        <family val="1"/>
        <charset val="128"/>
      </rPr>
      <t xml:space="preserve">軽減後の均等割額)とする</t>
    </r>
  </si>
  <si>
    <t xml:space="preserve">J81</t>
  </si>
  <si>
    <t xml:space="preserve">軽減の適用無しJ81（均等割額）の値</t>
  </si>
  <si>
    <r>
      <rPr>
        <sz val="12"/>
        <rFont val="UD デジタル 教科書体 N-R"/>
        <family val="1"/>
        <charset val="128"/>
      </rPr>
      <t xml:space="preserve">IF⑤=IF(</t>
    </r>
    <r>
      <rPr>
        <sz val="12"/>
        <color rgb="FF0000FF"/>
        <rFont val="UD デジタル 教科書体 N-R"/>
        <family val="1"/>
        <charset val="128"/>
      </rPr>
      <t xml:space="preserve">E3</t>
    </r>
    <r>
      <rPr>
        <sz val="12"/>
        <rFont val="UD デジタル 教科書体 N-R"/>
        <family val="1"/>
        <charset val="128"/>
      </rPr>
      <t xml:space="preserve">=75,</t>
    </r>
    <r>
      <rPr>
        <sz val="12"/>
        <color rgb="FF800000"/>
        <rFont val="UD デジタル 教科書体 N-R"/>
        <family val="1"/>
        <charset val="128"/>
      </rPr>
      <t xml:space="preserve">$D$58</t>
    </r>
    <r>
      <rPr>
        <sz val="12"/>
        <rFont val="UD デジタル 教科書体 N-R"/>
        <family val="1"/>
        <charset val="128"/>
      </rPr>
      <t xml:space="preserve">/12,1)</t>
    </r>
  </si>
  <si>
    <t xml:space="preserve">E48～AS48</t>
  </si>
  <si>
    <r>
      <rPr>
        <sz val="12"/>
        <rFont val="UD デジタル 教科書体 N-R"/>
        <family val="1"/>
        <charset val="1"/>
      </rPr>
      <t xml:space="preserve">E48</t>
    </r>
    <r>
      <rPr>
        <sz val="12"/>
        <rFont val="UD デジタル 教科書体 N-R"/>
        <family val="1"/>
        <charset val="128"/>
      </rPr>
      <t xml:space="preserve">=IF(OR(</t>
    </r>
    <r>
      <rPr>
        <sz val="12"/>
        <color rgb="FF0000FF"/>
        <rFont val="UD デジタル 教科書体 N-R"/>
        <family val="1"/>
        <charset val="128"/>
      </rPr>
      <t xml:space="preserve">E4</t>
    </r>
    <r>
      <rPr>
        <sz val="12"/>
        <rFont val="UD デジタル 教科書体 N-R"/>
        <family val="1"/>
        <charset val="128"/>
      </rPr>
      <t xml:space="preserve">&lt;=74,</t>
    </r>
    <r>
      <rPr>
        <sz val="12"/>
        <color rgb="FF0000FF"/>
        <rFont val="UD デジタル 教科書体 N-R"/>
        <family val="1"/>
        <charset val="128"/>
      </rPr>
      <t xml:space="preserve">E4</t>
    </r>
    <r>
      <rPr>
        <sz val="12"/>
        <rFont val="UD デジタル 教科書体 N-R"/>
        <family val="1"/>
        <charset val="128"/>
      </rPr>
      <t xml:space="preserve">=0),0,IF(</t>
    </r>
    <r>
      <rPr>
        <sz val="12"/>
        <color rgb="FFFF00FF"/>
        <rFont val="UD デジタル 教科書体 N-R"/>
        <family val="1"/>
        <charset val="128"/>
      </rPr>
      <t xml:space="preserve">D22</t>
    </r>
    <r>
      <rPr>
        <sz val="12"/>
        <rFont val="UD デジタル 教科書体 N-R"/>
        <family val="1"/>
        <charset val="128"/>
      </rPr>
      <t xml:space="preserve">&lt;=</t>
    </r>
    <r>
      <rPr>
        <sz val="12"/>
        <color rgb="FF008000"/>
        <rFont val="UD デジタル 教科書体 N-R"/>
        <family val="1"/>
        <charset val="128"/>
      </rPr>
      <t xml:space="preserve">$F$95</t>
    </r>
    <r>
      <rPr>
        <sz val="12"/>
        <rFont val="UD デジタル 教科書体 N-R"/>
        <family val="1"/>
        <charset val="128"/>
      </rPr>
      <t xml:space="preserve">,</t>
    </r>
    <r>
      <rPr>
        <sz val="12"/>
        <color rgb="FF000080"/>
        <rFont val="UD デジタル 教科書体 N-R"/>
        <family val="1"/>
        <charset val="128"/>
      </rPr>
      <t xml:space="preserve">$F$97</t>
    </r>
    <r>
      <rPr>
        <sz val="12"/>
        <rFont val="UD デジタル 教科書体 N-R"/>
        <family val="1"/>
        <charset val="128"/>
      </rPr>
      <t xml:space="preserve">,IF(</t>
    </r>
    <r>
      <rPr>
        <sz val="12"/>
        <color rgb="FFFF00FF"/>
        <rFont val="UD デジタル 教科書体 N-R"/>
        <family val="1"/>
        <charset val="128"/>
      </rPr>
      <t xml:space="preserve">D22</t>
    </r>
    <r>
      <rPr>
        <sz val="12"/>
        <rFont val="UD デジタル 教科書体 N-R"/>
        <family val="1"/>
        <charset val="128"/>
      </rPr>
      <t xml:space="preserve">&lt;=</t>
    </r>
    <r>
      <rPr>
        <sz val="12"/>
        <color rgb="FF800080"/>
        <rFont val="UD デジタル 教科書体 N-R"/>
        <family val="1"/>
        <charset val="128"/>
      </rPr>
      <t xml:space="preserve">$H$95</t>
    </r>
    <r>
      <rPr>
        <sz val="12"/>
        <rFont val="UD デジタル 教科書体 N-R"/>
        <family val="1"/>
        <charset val="128"/>
      </rPr>
      <t xml:space="preserve">+</t>
    </r>
    <r>
      <rPr>
        <sz val="12"/>
        <color rgb="FF808000"/>
        <rFont val="UD デジタル 教科書体 N-R"/>
        <family val="1"/>
        <charset val="128"/>
      </rPr>
      <t xml:space="preserve">$J$95</t>
    </r>
    <r>
      <rPr>
        <sz val="12"/>
        <rFont val="UD デジタル 教科書体 N-R"/>
        <family val="1"/>
        <charset val="128"/>
      </rPr>
      <t xml:space="preserve">*COUNTIF(</t>
    </r>
    <r>
      <rPr>
        <sz val="12"/>
        <color rgb="FF0000FF"/>
        <rFont val="UD デジタル 教科書体 N-R"/>
        <family val="1"/>
        <charset val="128"/>
      </rPr>
      <t xml:space="preserve">E3:E5</t>
    </r>
    <r>
      <rPr>
        <sz val="12"/>
        <rFont val="UD デジタル 教科書体 N-R"/>
        <family val="1"/>
        <charset val="128"/>
      </rPr>
      <t xml:space="preserve">,"&lt;&gt;0"),</t>
    </r>
    <r>
      <rPr>
        <sz val="12"/>
        <color rgb="FFFF0000"/>
        <rFont val="UD デジタル 教科書体 N-R"/>
        <family val="1"/>
        <charset val="128"/>
      </rPr>
      <t xml:space="preserve">$H$97</t>
    </r>
    <r>
      <rPr>
        <sz val="12"/>
        <rFont val="UD デジタル 教科書体 N-R"/>
        <family val="1"/>
        <charset val="128"/>
      </rPr>
      <t xml:space="preserve">,IF(</t>
    </r>
    <r>
      <rPr>
        <sz val="12"/>
        <color rgb="FFFF00FF"/>
        <rFont val="UD デジタル 教科書体 N-R"/>
        <family val="1"/>
        <charset val="128"/>
      </rPr>
      <t xml:space="preserve">D22</t>
    </r>
    <r>
      <rPr>
        <sz val="12"/>
        <rFont val="UD デジタル 教科書体 N-R"/>
        <family val="1"/>
        <charset val="128"/>
      </rPr>
      <t xml:space="preserve">&lt;=</t>
    </r>
    <r>
      <rPr>
        <sz val="12"/>
        <color rgb="FF008000"/>
        <rFont val="UD デジタル 教科書体 N-R"/>
        <family val="1"/>
        <charset val="128"/>
      </rPr>
      <t xml:space="preserve">$L$95</t>
    </r>
    <r>
      <rPr>
        <sz val="12"/>
        <rFont val="UD デジタル 教科書体 N-R"/>
        <family val="1"/>
        <charset val="128"/>
      </rPr>
      <t xml:space="preserve">+</t>
    </r>
    <r>
      <rPr>
        <sz val="12"/>
        <color rgb="FF000080"/>
        <rFont val="UD デジタル 教科書体 N-R"/>
        <family val="1"/>
        <charset val="128"/>
      </rPr>
      <t xml:space="preserve">$N95</t>
    </r>
    <r>
      <rPr>
        <sz val="12"/>
        <rFont val="UD デジタル 教科書体 N-R"/>
        <family val="1"/>
        <charset val="128"/>
      </rPr>
      <t xml:space="preserve">*COUNTIF(</t>
    </r>
    <r>
      <rPr>
        <sz val="12"/>
        <color rgb="FF0000FF"/>
        <rFont val="UD デジタル 教科書体 N-R"/>
        <family val="1"/>
        <charset val="128"/>
      </rPr>
      <t xml:space="preserve">E3:E5</t>
    </r>
    <r>
      <rPr>
        <sz val="12"/>
        <rFont val="UD デジタル 教科書体 N-R"/>
        <family val="1"/>
        <charset val="128"/>
      </rPr>
      <t xml:space="preserve">,"&lt;&gt;0"),</t>
    </r>
    <r>
      <rPr>
        <sz val="12"/>
        <color rgb="FF800080"/>
        <rFont val="UD デジタル 教科書体 N-R"/>
        <family val="1"/>
        <charset val="128"/>
      </rPr>
      <t xml:space="preserve">$L$97</t>
    </r>
    <r>
      <rPr>
        <sz val="12"/>
        <rFont val="UD デジタル 教科書体 N-R"/>
        <family val="1"/>
        <charset val="128"/>
      </rPr>
      <t xml:space="preserve">,</t>
    </r>
    <r>
      <rPr>
        <sz val="12"/>
        <color rgb="FF808000"/>
        <rFont val="UD デジタル 教科書体 N-R"/>
        <family val="1"/>
        <charset val="128"/>
      </rPr>
      <t xml:space="preserve">$J$81</t>
    </r>
    <r>
      <rPr>
        <sz val="12"/>
        <rFont val="UD デジタル 教科書体 N-R"/>
        <family val="1"/>
        <charset val="128"/>
      </rPr>
      <t xml:space="preserve">))))</t>
    </r>
  </si>
  <si>
    <r>
      <rPr>
        <sz val="12"/>
        <rFont val="UD デジタル 教科書体 N-R"/>
        <family val="1"/>
        <charset val="128"/>
      </rPr>
      <t xml:space="preserve">IF②=IF(</t>
    </r>
    <r>
      <rPr>
        <sz val="12"/>
        <color rgb="FFFF00FF"/>
        <rFont val="UD デジタル 教科書体 N-R"/>
        <family val="1"/>
        <charset val="128"/>
      </rPr>
      <t xml:space="preserve">D22</t>
    </r>
    <r>
      <rPr>
        <sz val="12"/>
        <rFont val="UD デジタル 教科書体 N-R"/>
        <family val="1"/>
        <charset val="128"/>
      </rPr>
      <t xml:space="preserve">&lt;=</t>
    </r>
    <r>
      <rPr>
        <sz val="12"/>
        <color rgb="FF008000"/>
        <rFont val="UD デジタル 教科書体 N-R"/>
        <family val="1"/>
        <charset val="128"/>
      </rPr>
      <t xml:space="preserve">$F$95</t>
    </r>
    <r>
      <rPr>
        <sz val="12"/>
        <rFont val="UD デジタル 教科書体 N-R"/>
        <family val="1"/>
        <charset val="128"/>
      </rPr>
      <t xml:space="preserve">,</t>
    </r>
    <r>
      <rPr>
        <sz val="12"/>
        <color rgb="FF000080"/>
        <rFont val="UD デジタル 教科書体 N-R"/>
        <family val="1"/>
        <charset val="128"/>
      </rPr>
      <t xml:space="preserve">$F$97</t>
    </r>
    <r>
      <rPr>
        <sz val="12"/>
        <rFont val="UD デジタル 教科書体 N-R"/>
        <family val="1"/>
        <charset val="128"/>
      </rPr>
      <t xml:space="preserve">,IF③,)</t>
    </r>
  </si>
  <si>
    <r>
      <rPr>
        <sz val="12"/>
        <rFont val="UD デジタル 教科書体 N-R"/>
        <family val="1"/>
        <charset val="1"/>
      </rPr>
      <t xml:space="preserve">D22（前年基準総所得金額妻）がF95（</t>
    </r>
    <r>
      <rPr>
        <sz val="12"/>
        <rFont val="UD デジタル 教科書体 N-R"/>
        <family val="1"/>
        <charset val="128"/>
      </rPr>
      <t xml:space="preserve">軽減判定金額</t>
    </r>
    <r>
      <rPr>
        <sz val="12"/>
        <rFont val="UD デジタル 教科書体 N-R"/>
        <family val="1"/>
        <charset val="1"/>
      </rPr>
      <t xml:space="preserve">）より低い場合F97(</t>
    </r>
    <r>
      <rPr>
        <sz val="12"/>
        <rFont val="UD デジタル 教科書体 N-R"/>
        <family val="1"/>
        <charset val="128"/>
      </rPr>
      <t xml:space="preserve">軽減後の均等割額)とする</t>
    </r>
  </si>
  <si>
    <r>
      <rPr>
        <sz val="12"/>
        <rFont val="UD デジタル 教科書体 N-R"/>
        <family val="1"/>
        <charset val="128"/>
      </rPr>
      <t xml:space="preserve">IF③=IF(</t>
    </r>
    <r>
      <rPr>
        <sz val="12"/>
        <color rgb="FFFF00FF"/>
        <rFont val="UD デジタル 教科書体 N-R"/>
        <family val="1"/>
        <charset val="128"/>
      </rPr>
      <t xml:space="preserve">D22</t>
    </r>
    <r>
      <rPr>
        <sz val="12"/>
        <rFont val="UD デジタル 教科書体 N-R"/>
        <family val="1"/>
        <charset val="128"/>
      </rPr>
      <t xml:space="preserve">&lt;=</t>
    </r>
    <r>
      <rPr>
        <sz val="12"/>
        <color rgb="FF800080"/>
        <rFont val="UD デジタル 教科書体 N-R"/>
        <family val="1"/>
        <charset val="128"/>
      </rPr>
      <t xml:space="preserve">$H$95</t>
    </r>
    <r>
      <rPr>
        <sz val="12"/>
        <rFont val="UD デジタル 教科書体 N-R"/>
        <family val="1"/>
        <charset val="128"/>
      </rPr>
      <t xml:space="preserve">+</t>
    </r>
    <r>
      <rPr>
        <sz val="12"/>
        <color rgb="FF808000"/>
        <rFont val="UD デジタル 教科書体 N-R"/>
        <family val="1"/>
        <charset val="128"/>
      </rPr>
      <t xml:space="preserve">$J$95</t>
    </r>
    <r>
      <rPr>
        <sz val="12"/>
        <rFont val="UD デジタル 教科書体 N-R"/>
        <family val="1"/>
        <charset val="128"/>
      </rPr>
      <t xml:space="preserve">*COUNTIF(</t>
    </r>
    <r>
      <rPr>
        <sz val="12"/>
        <color rgb="FF0000FF"/>
        <rFont val="UD デジタル 教科書体 N-R"/>
        <family val="1"/>
        <charset val="128"/>
      </rPr>
      <t xml:space="preserve">E3:E5</t>
    </r>
    <r>
      <rPr>
        <sz val="12"/>
        <rFont val="UD デジタル 教科書体 N-R"/>
        <family val="1"/>
        <charset val="128"/>
      </rPr>
      <t xml:space="preserve">,"&lt;&gt;0"),</t>
    </r>
    <r>
      <rPr>
        <sz val="12"/>
        <color rgb="FFFF0000"/>
        <rFont val="UD デジタル 教科書体 N-R"/>
        <family val="1"/>
        <charset val="128"/>
      </rPr>
      <t xml:space="preserve">$H$97</t>
    </r>
    <r>
      <rPr>
        <sz val="12"/>
        <rFont val="UD デジタル 教科書体 N-R"/>
        <family val="1"/>
        <charset val="128"/>
      </rPr>
      <t xml:space="preserve">,IF④,)</t>
    </r>
  </si>
  <si>
    <r>
      <rPr>
        <sz val="12"/>
        <rFont val="UD デジタル 教科書体 N-R"/>
        <family val="1"/>
        <charset val="1"/>
      </rPr>
      <t xml:space="preserve">D22（前年基準総所得金額妻）が（H95＋J95×人数）（</t>
    </r>
    <r>
      <rPr>
        <sz val="12"/>
        <rFont val="UD デジタル 教科書体 N-R"/>
        <family val="1"/>
        <charset val="128"/>
      </rPr>
      <t xml:space="preserve">軽減判定金額</t>
    </r>
    <r>
      <rPr>
        <sz val="12"/>
        <rFont val="UD デジタル 教科書体 N-R"/>
        <family val="1"/>
        <charset val="1"/>
      </rPr>
      <t xml:space="preserve">）より低い場合H97(</t>
    </r>
    <r>
      <rPr>
        <sz val="12"/>
        <rFont val="UD デジタル 教科書体 N-R"/>
        <family val="1"/>
        <charset val="128"/>
      </rPr>
      <t xml:space="preserve">軽減後の均等割額)とする</t>
    </r>
  </si>
  <si>
    <r>
      <rPr>
        <sz val="12"/>
        <rFont val="UD デジタル 教科書体 N-R"/>
        <family val="1"/>
        <charset val="128"/>
      </rPr>
      <t xml:space="preserve">IF④=IF(</t>
    </r>
    <r>
      <rPr>
        <sz val="12"/>
        <color rgb="FFFF00FF"/>
        <rFont val="UD デジタル 教科書体 N-R"/>
        <family val="1"/>
        <charset val="128"/>
      </rPr>
      <t xml:space="preserve">D22</t>
    </r>
    <r>
      <rPr>
        <sz val="12"/>
        <rFont val="UD デジタル 教科書体 N-R"/>
        <family val="1"/>
        <charset val="128"/>
      </rPr>
      <t xml:space="preserve">&lt;=</t>
    </r>
    <r>
      <rPr>
        <sz val="12"/>
        <color rgb="FF008000"/>
        <rFont val="UD デジタル 教科書体 N-R"/>
        <family val="1"/>
        <charset val="128"/>
      </rPr>
      <t xml:space="preserve">$L$95</t>
    </r>
    <r>
      <rPr>
        <sz val="12"/>
        <rFont val="UD デジタル 教科書体 N-R"/>
        <family val="1"/>
        <charset val="128"/>
      </rPr>
      <t xml:space="preserve">+</t>
    </r>
    <r>
      <rPr>
        <sz val="12"/>
        <color rgb="FF000080"/>
        <rFont val="UD デジタル 教科書体 N-R"/>
        <family val="1"/>
        <charset val="128"/>
      </rPr>
      <t xml:space="preserve">$N95</t>
    </r>
    <r>
      <rPr>
        <sz val="12"/>
        <rFont val="UD デジタル 教科書体 N-R"/>
        <family val="1"/>
        <charset val="128"/>
      </rPr>
      <t xml:space="preserve">*COUNTIF(</t>
    </r>
    <r>
      <rPr>
        <sz val="12"/>
        <color rgb="FF0000FF"/>
        <rFont val="UD デジタル 教科書体 N-R"/>
        <family val="1"/>
        <charset val="128"/>
      </rPr>
      <t xml:space="preserve">E3:E5</t>
    </r>
    <r>
      <rPr>
        <sz val="12"/>
        <rFont val="UD デジタル 教科書体 N-R"/>
        <family val="1"/>
        <charset val="128"/>
      </rPr>
      <t xml:space="preserve">,"&lt;&gt;0"),</t>
    </r>
    <r>
      <rPr>
        <sz val="12"/>
        <color rgb="FF800080"/>
        <rFont val="UD デジタル 教科書体 N-R"/>
        <family val="1"/>
        <charset val="128"/>
      </rPr>
      <t xml:space="preserve">$L$97</t>
    </r>
    <r>
      <rPr>
        <sz val="12"/>
        <rFont val="UD デジタル 教科書体 N-R"/>
        <family val="1"/>
        <charset val="128"/>
      </rPr>
      <t xml:space="preserve">,</t>
    </r>
    <r>
      <rPr>
        <sz val="12"/>
        <color rgb="FF808000"/>
        <rFont val="UD デジタル 教科書体 N-R"/>
        <family val="1"/>
        <charset val="128"/>
      </rPr>
      <t xml:space="preserve">$J$81</t>
    </r>
    <r>
      <rPr>
        <sz val="12"/>
        <rFont val="UD デジタル 教科書体 N-R"/>
        <family val="1"/>
        <charset val="128"/>
      </rPr>
      <t xml:space="preserve">)</t>
    </r>
  </si>
  <si>
    <r>
      <rPr>
        <sz val="12"/>
        <rFont val="UD デジタル 教科書体 N-R"/>
        <family val="1"/>
        <charset val="1"/>
      </rPr>
      <t xml:space="preserve">D22（前年基準総所得金額妻）が（L95＋N95×人数）（</t>
    </r>
    <r>
      <rPr>
        <sz val="12"/>
        <rFont val="UD デジタル 教科書体 N-R"/>
        <family val="1"/>
        <charset val="128"/>
      </rPr>
      <t xml:space="preserve">軽減判定金額</t>
    </r>
    <r>
      <rPr>
        <sz val="12"/>
        <rFont val="UD デジタル 教科書体 N-R"/>
        <family val="1"/>
        <charset val="1"/>
      </rPr>
      <t xml:space="preserve">）より低い場合L97(</t>
    </r>
    <r>
      <rPr>
        <sz val="12"/>
        <rFont val="UD デジタル 教科書体 N-R"/>
        <family val="1"/>
        <charset val="128"/>
      </rPr>
      <t xml:space="preserve">軽減後の均等割額)とする</t>
    </r>
  </si>
  <si>
    <r>
      <rPr>
        <sz val="12"/>
        <rFont val="UD デジタル 教科書体 N-R"/>
        <family val="1"/>
        <charset val="128"/>
      </rPr>
      <t xml:space="preserve">IF⑤=IF(</t>
    </r>
    <r>
      <rPr>
        <sz val="12"/>
        <color rgb="FF0000FF"/>
        <rFont val="UD デジタル 教科書体 N-R"/>
        <family val="1"/>
        <charset val="128"/>
      </rPr>
      <t xml:space="preserve">E4</t>
    </r>
    <r>
      <rPr>
        <sz val="12"/>
        <rFont val="UD デジタル 教科書体 N-R"/>
        <family val="1"/>
        <charset val="128"/>
      </rPr>
      <t xml:space="preserve">=75,</t>
    </r>
    <r>
      <rPr>
        <sz val="12"/>
        <color rgb="FF800000"/>
        <rFont val="UD デジタル 教科書体 N-R"/>
        <family val="1"/>
        <charset val="128"/>
      </rPr>
      <t xml:space="preserve">$D$59</t>
    </r>
    <r>
      <rPr>
        <sz val="12"/>
        <rFont val="UD デジタル 教科書体 N-R"/>
        <family val="1"/>
        <charset val="128"/>
      </rPr>
      <t xml:space="preserve">/12,1)</t>
    </r>
  </si>
  <si>
    <t xml:space="preserve">E49～AS49</t>
  </si>
  <si>
    <t xml:space="preserve">計</t>
  </si>
  <si>
    <r>
      <rPr>
        <sz val="12"/>
        <rFont val="UD デジタル 教科書体 N-R"/>
        <family val="1"/>
        <charset val="128"/>
      </rPr>
      <t xml:space="preserve">E49=IF(SUM(</t>
    </r>
    <r>
      <rPr>
        <sz val="12"/>
        <color rgb="FF0000FF"/>
        <rFont val="UD デジタル 教科書体 N-R"/>
        <family val="1"/>
        <charset val="128"/>
      </rPr>
      <t xml:space="preserve">E45:E48</t>
    </r>
    <r>
      <rPr>
        <sz val="12"/>
        <rFont val="UD デジタル 教科書体 N-R"/>
        <family val="1"/>
        <charset val="128"/>
      </rPr>
      <t xml:space="preserve">)&gt;</t>
    </r>
    <r>
      <rPr>
        <sz val="12"/>
        <color rgb="FFFF0000"/>
        <rFont val="UD デジタル 教科書体 N-R"/>
        <family val="1"/>
        <charset val="128"/>
      </rPr>
      <t xml:space="preserve">$F$82</t>
    </r>
    <r>
      <rPr>
        <sz val="12"/>
        <rFont val="UD デジタル 教科書体 N-R"/>
        <family val="1"/>
        <charset val="128"/>
      </rPr>
      <t xml:space="preserve">,</t>
    </r>
    <r>
      <rPr>
        <sz val="12"/>
        <color rgb="FFFF0000"/>
        <rFont val="UD デジタル 教科書体 N-R"/>
        <family val="1"/>
        <charset val="128"/>
      </rPr>
      <t xml:space="preserve">$F$82</t>
    </r>
    <r>
      <rPr>
        <sz val="12"/>
        <rFont val="UD デジタル 教科書体 N-R"/>
        <family val="1"/>
        <charset val="128"/>
      </rPr>
      <t xml:space="preserve">,SUM(</t>
    </r>
    <r>
      <rPr>
        <sz val="12"/>
        <color rgb="FF0000FF"/>
        <rFont val="UD デジタル 教科書体 N-R"/>
        <family val="1"/>
        <charset val="128"/>
      </rPr>
      <t xml:space="preserve">E45:E48</t>
    </r>
    <r>
      <rPr>
        <sz val="12"/>
        <rFont val="UD デジタル 教科書体 N-R"/>
        <family val="1"/>
        <charset val="128"/>
      </rPr>
      <t xml:space="preserve">))</t>
    </r>
  </si>
  <si>
    <r>
      <rPr>
        <sz val="12"/>
        <rFont val="UD デジタル 教科書体 N-R"/>
        <family val="1"/>
        <charset val="128"/>
      </rPr>
      <t xml:space="preserve">IF(SUM①&gt;</t>
    </r>
    <r>
      <rPr>
        <sz val="12"/>
        <color rgb="FFFF0000"/>
        <rFont val="UD デジタル 教科書体 N-R"/>
        <family val="1"/>
        <charset val="128"/>
      </rPr>
      <t xml:space="preserve">$F$82</t>
    </r>
    <r>
      <rPr>
        <sz val="12"/>
        <rFont val="UD デジタル 教科書体 N-R"/>
        <family val="1"/>
        <charset val="128"/>
      </rPr>
      <t xml:space="preserve">,</t>
    </r>
    <r>
      <rPr>
        <sz val="12"/>
        <color rgb="FFFF0000"/>
        <rFont val="UD デジタル 教科書体 N-R"/>
        <family val="1"/>
        <charset val="128"/>
      </rPr>
      <t xml:space="preserve">$F$82</t>
    </r>
    <r>
      <rPr>
        <sz val="12"/>
        <rFont val="UD デジタル 教科書体 N-R"/>
        <family val="1"/>
        <charset val="128"/>
      </rPr>
      <t xml:space="preserve">,SUM(</t>
    </r>
    <r>
      <rPr>
        <sz val="12"/>
        <color rgb="FF0000FF"/>
        <rFont val="UD デジタル 教科書体 N-R"/>
        <family val="1"/>
        <charset val="128"/>
      </rPr>
      <t xml:space="preserve">①</t>
    </r>
    <r>
      <rPr>
        <sz val="12"/>
        <rFont val="UD デジタル 教科書体 N-R"/>
        <family val="1"/>
        <charset val="128"/>
      </rPr>
      <t xml:space="preserve">))</t>
    </r>
  </si>
  <si>
    <t xml:space="preserve">F82</t>
  </si>
  <si>
    <r>
      <rPr>
        <sz val="12"/>
        <rFont val="UD デジタル 教科書体 N-R"/>
        <family val="1"/>
        <charset val="1"/>
      </rPr>
      <t xml:space="preserve">SUM①の合計がF82（</t>
    </r>
    <r>
      <rPr>
        <sz val="12"/>
        <rFont val="UD デジタル 教科書体 N-R"/>
        <family val="1"/>
        <charset val="128"/>
      </rPr>
      <t xml:space="preserve">賦課限度額</t>
    </r>
    <r>
      <rPr>
        <sz val="12"/>
        <rFont val="UD デジタル 教科書体 N-R"/>
        <family val="1"/>
        <charset val="1"/>
      </rPr>
      <t xml:space="preserve">）より大きい時はF82とする</t>
    </r>
  </si>
  <si>
    <t xml:space="preserve">SUM①の合計</t>
  </si>
  <si>
    <r>
      <rPr>
        <sz val="12"/>
        <rFont val="UD デジタル 教科書体 N-R"/>
        <family val="1"/>
        <charset val="128"/>
      </rPr>
      <t xml:space="preserve">SUM(</t>
    </r>
    <r>
      <rPr>
        <sz val="12"/>
        <color rgb="FF0000FF"/>
        <rFont val="UD デジタル 教科書体 N-R"/>
        <family val="1"/>
        <charset val="128"/>
      </rPr>
      <t xml:space="preserve">E45:E48</t>
    </r>
    <r>
      <rPr>
        <sz val="12"/>
        <rFont val="UD デジタル 教科書体 N-R"/>
        <family val="1"/>
        <charset val="128"/>
      </rPr>
      <t xml:space="preserve">)</t>
    </r>
  </si>
  <si>
    <t xml:space="preserve">E45からE48までを足した値</t>
  </si>
  <si>
    <t xml:space="preserve">E50～AS50</t>
  </si>
  <si>
    <r>
      <rPr>
        <sz val="12"/>
        <rFont val="UD デジタル 教科書体 N-R"/>
        <family val="1"/>
        <charset val="1"/>
      </rPr>
      <t xml:space="preserve">E50</t>
    </r>
    <r>
      <rPr>
        <sz val="12"/>
        <rFont val="UD デジタル 教科書体 N-R"/>
        <family val="1"/>
        <charset val="128"/>
      </rPr>
      <t xml:space="preserve">=IF((</t>
    </r>
    <r>
      <rPr>
        <sz val="12"/>
        <color rgb="FF0000FF"/>
        <rFont val="UD デジタル 教科書体 N-R"/>
        <family val="1"/>
        <charset val="128"/>
      </rPr>
      <t xml:space="preserve">E41</t>
    </r>
    <r>
      <rPr>
        <sz val="12"/>
        <rFont val="UD デジタル 教科書体 N-R"/>
        <family val="1"/>
        <charset val="128"/>
      </rPr>
      <t xml:space="preserve">+</t>
    </r>
    <r>
      <rPr>
        <sz val="12"/>
        <color rgb="FFFF0000"/>
        <rFont val="UD デジタル 教科書体 N-R"/>
        <family val="1"/>
        <charset val="128"/>
      </rPr>
      <t xml:space="preserve">E44</t>
    </r>
    <r>
      <rPr>
        <sz val="12"/>
        <rFont val="UD デジタル 教科書体 N-R"/>
        <family val="1"/>
        <charset val="128"/>
      </rPr>
      <t xml:space="preserve">+</t>
    </r>
    <r>
      <rPr>
        <sz val="12"/>
        <color rgb="FFFF00FF"/>
        <rFont val="UD デジタル 教科書体 N-R"/>
        <family val="1"/>
        <charset val="128"/>
      </rPr>
      <t xml:space="preserve">E49</t>
    </r>
    <r>
      <rPr>
        <sz val="12"/>
        <rFont val="UD デジタル 教科書体 N-R"/>
        <family val="1"/>
        <charset val="128"/>
      </rPr>
      <t xml:space="preserve">)=0,0,</t>
    </r>
    <r>
      <rPr>
        <sz val="12"/>
        <color rgb="FF0000FF"/>
        <rFont val="UD デジタル 教科書体 N-R"/>
        <family val="1"/>
        <charset val="128"/>
      </rPr>
      <t xml:space="preserve">E41</t>
    </r>
    <r>
      <rPr>
        <sz val="12"/>
        <rFont val="UD デジタル 教科書体 N-R"/>
        <family val="1"/>
        <charset val="128"/>
      </rPr>
      <t xml:space="preserve">+</t>
    </r>
    <r>
      <rPr>
        <sz val="12"/>
        <color rgb="FFFF0000"/>
        <rFont val="UD デジタル 教科書体 N-R"/>
        <family val="1"/>
        <charset val="128"/>
      </rPr>
      <t xml:space="preserve">E44</t>
    </r>
    <r>
      <rPr>
        <sz val="12"/>
        <rFont val="UD デジタル 教科書体 N-R"/>
        <family val="1"/>
        <charset val="128"/>
      </rPr>
      <t xml:space="preserve">+</t>
    </r>
    <r>
      <rPr>
        <sz val="12"/>
        <color rgb="FFFF00FF"/>
        <rFont val="UD デジタル 教科書体 N-R"/>
        <family val="1"/>
        <charset val="128"/>
      </rPr>
      <t xml:space="preserve">E49</t>
    </r>
    <r>
      <rPr>
        <sz val="12"/>
        <rFont val="UD デジタル 教科書体 N-R"/>
        <family val="1"/>
        <charset val="128"/>
      </rPr>
      <t xml:space="preserve">)</t>
    </r>
  </si>
  <si>
    <r>
      <rPr>
        <sz val="12"/>
        <rFont val="UD デジタル 教科書体 N-R"/>
        <family val="1"/>
        <charset val="128"/>
      </rPr>
      <t xml:space="preserve">IF((</t>
    </r>
    <r>
      <rPr>
        <sz val="12"/>
        <color rgb="FF0000FF"/>
        <rFont val="UD デジタル 教科書体 N-R"/>
        <family val="1"/>
        <charset val="128"/>
      </rPr>
      <t xml:space="preserve">E41</t>
    </r>
    <r>
      <rPr>
        <sz val="12"/>
        <rFont val="UD デジタル 教科書体 N-R"/>
        <family val="1"/>
        <charset val="128"/>
      </rPr>
      <t xml:space="preserve">+</t>
    </r>
    <r>
      <rPr>
        <sz val="12"/>
        <color rgb="FFFF0000"/>
        <rFont val="UD デジタル 教科書体 N-R"/>
        <family val="1"/>
        <charset val="128"/>
      </rPr>
      <t xml:space="preserve">E44</t>
    </r>
    <r>
      <rPr>
        <sz val="12"/>
        <rFont val="UD デジタル 教科書体 N-R"/>
        <family val="1"/>
        <charset val="128"/>
      </rPr>
      <t xml:space="preserve">+</t>
    </r>
    <r>
      <rPr>
        <sz val="12"/>
        <color rgb="FFFF00FF"/>
        <rFont val="UD デジタル 教科書体 N-R"/>
        <family val="1"/>
        <charset val="128"/>
      </rPr>
      <t xml:space="preserve">E49</t>
    </r>
    <r>
      <rPr>
        <sz val="12"/>
        <rFont val="UD デジタル 教科書体 N-R"/>
        <family val="1"/>
        <charset val="128"/>
      </rPr>
      <t xml:space="preserve">)=0,0,</t>
    </r>
    <r>
      <rPr>
        <sz val="12"/>
        <color rgb="FF0000FF"/>
        <rFont val="UD デジタル 教科書体 N-R"/>
        <family val="1"/>
        <charset val="128"/>
      </rPr>
      <t xml:space="preserve">E41</t>
    </r>
    <r>
      <rPr>
        <sz val="12"/>
        <rFont val="UD デジタル 教科書体 N-R"/>
        <family val="1"/>
        <charset val="128"/>
      </rPr>
      <t xml:space="preserve">+</t>
    </r>
    <r>
      <rPr>
        <sz val="12"/>
        <color rgb="FFFF0000"/>
        <rFont val="UD デジタル 教科書体 N-R"/>
        <family val="1"/>
        <charset val="128"/>
      </rPr>
      <t xml:space="preserve">E44</t>
    </r>
    <r>
      <rPr>
        <sz val="12"/>
        <rFont val="UD デジタル 教科書体 N-R"/>
        <family val="1"/>
        <charset val="128"/>
      </rPr>
      <t xml:space="preserve">+</t>
    </r>
    <r>
      <rPr>
        <sz val="12"/>
        <color rgb="FFFF00FF"/>
        <rFont val="UD デジタル 教科書体 N-R"/>
        <family val="1"/>
        <charset val="128"/>
      </rPr>
      <t xml:space="preserve">E49</t>
    </r>
    <r>
      <rPr>
        <sz val="12"/>
        <rFont val="UD デジタル 教科書体 N-R"/>
        <family val="1"/>
        <charset val="128"/>
      </rPr>
      <t xml:space="preserve">)</t>
    </r>
  </si>
  <si>
    <r>
      <rPr>
        <sz val="12"/>
        <rFont val="UD デジタル 教科書体 N-R"/>
        <family val="1"/>
        <charset val="1"/>
      </rPr>
      <t xml:space="preserve">E41（</t>
    </r>
    <r>
      <rPr>
        <sz val="12"/>
        <rFont val="UD デジタル 教科書体 N-R"/>
        <family val="1"/>
        <charset val="128"/>
      </rPr>
      <t xml:space="preserve">国民健康保険料）</t>
    </r>
    <r>
      <rPr>
        <sz val="12"/>
        <rFont val="UD デジタル 教科書体 N-R"/>
        <family val="1"/>
        <charset val="1"/>
      </rPr>
      <t xml:space="preserve">＋E44（</t>
    </r>
    <r>
      <rPr>
        <sz val="12"/>
        <rFont val="UD デジタル 教科書体 N-R"/>
        <family val="1"/>
        <charset val="128"/>
      </rPr>
      <t xml:space="preserve">介護分保険料1号）</t>
    </r>
    <r>
      <rPr>
        <sz val="12"/>
        <rFont val="UD デジタル 教科書体 N-R"/>
        <family val="1"/>
        <charset val="1"/>
      </rPr>
      <t xml:space="preserve">＋E49（</t>
    </r>
    <r>
      <rPr>
        <sz val="12"/>
        <rFont val="UD デジタル 教科書体 N-R"/>
        <family val="1"/>
        <charset val="128"/>
      </rPr>
      <t xml:space="preserve">後期高齢者医療保険料）</t>
    </r>
    <r>
      <rPr>
        <sz val="12"/>
        <rFont val="UD デジタル 教科書体 N-R"/>
        <family val="1"/>
        <charset val="1"/>
      </rPr>
      <t xml:space="preserve">の合計額が0の時は0とする</t>
    </r>
  </si>
  <si>
    <t xml:space="preserve">E41＋E44＋E49の合計額</t>
  </si>
  <si>
    <t xml:space="preserve">D58</t>
  </si>
  <si>
    <r>
      <rPr>
        <sz val="12"/>
        <rFont val="UD デジタル 教科書体 N-R"/>
        <family val="1"/>
        <charset val="1"/>
      </rPr>
      <t xml:space="preserve">D58=</t>
    </r>
    <r>
      <rPr>
        <sz val="12"/>
        <rFont val="UD デジタル 教科書体 N-R"/>
        <family val="1"/>
        <charset val="128"/>
      </rPr>
      <t xml:space="preserve">DATEDIF(</t>
    </r>
    <r>
      <rPr>
        <sz val="12"/>
        <color rgb="FF0000FF"/>
        <rFont val="UD デジタル 教科書体 N-R"/>
        <family val="1"/>
        <charset val="128"/>
      </rPr>
      <t xml:space="preserve">$基本.$C$3</t>
    </r>
    <r>
      <rPr>
        <sz val="12"/>
        <rFont val="UD デジタル 教科書体 N-R"/>
        <family val="1"/>
        <charset val="128"/>
      </rPr>
      <t xml:space="preserve">,</t>
    </r>
    <r>
      <rPr>
        <sz val="12"/>
        <color rgb="FFFF0000"/>
        <rFont val="UD デジタル 教科書体 N-R"/>
        <family val="1"/>
        <charset val="128"/>
      </rPr>
      <t xml:space="preserve">$基本.$D$1</t>
    </r>
    <r>
      <rPr>
        <sz val="12"/>
        <rFont val="UD デジタル 教科書体 N-R"/>
        <family val="1"/>
        <charset val="128"/>
      </rPr>
      <t xml:space="preserve">+1,"M")+1-DATEDIF(</t>
    </r>
    <r>
      <rPr>
        <sz val="12"/>
        <color rgb="FF0000FF"/>
        <rFont val="UD デジタル 教科書体 N-R"/>
        <family val="1"/>
        <charset val="128"/>
      </rPr>
      <t xml:space="preserve">$基本.$C$3</t>
    </r>
    <r>
      <rPr>
        <sz val="12"/>
        <rFont val="UD デジタル 教科書体 N-R"/>
        <family val="1"/>
        <charset val="128"/>
      </rPr>
      <t xml:space="preserve">,</t>
    </r>
    <r>
      <rPr>
        <sz val="12"/>
        <color rgb="FFFF0000"/>
        <rFont val="UD デジタル 教科書体 N-R"/>
        <family val="1"/>
        <charset val="128"/>
      </rPr>
      <t xml:space="preserve">$基本.$D$1</t>
    </r>
    <r>
      <rPr>
        <sz val="12"/>
        <rFont val="UD デジタル 教科書体 N-R"/>
        <family val="1"/>
        <charset val="128"/>
      </rPr>
      <t xml:space="preserve">+1,"Y")*12</t>
    </r>
  </si>
  <si>
    <t xml:space="preserve">DATEDIF①+1-DATEDIF②*12</t>
  </si>
  <si>
    <t xml:space="preserve">誕生日から比較日までの月数に1（月）を足した値から年数に12を掛けた値を引いた値</t>
  </si>
  <si>
    <r>
      <rPr>
        <sz val="12"/>
        <rFont val="UD デジタル 教科書体 N-R"/>
        <family val="1"/>
        <charset val="128"/>
      </rPr>
      <t xml:space="preserve">DATEDIF①=DATEDIF(</t>
    </r>
    <r>
      <rPr>
        <sz val="12"/>
        <color rgb="FF0000FF"/>
        <rFont val="UD デジタル 教科書体 N-R"/>
        <family val="1"/>
        <charset val="128"/>
      </rPr>
      <t xml:space="preserve">$基本.$C$3</t>
    </r>
    <r>
      <rPr>
        <sz val="12"/>
        <rFont val="UD デジタル 教科書体 N-R"/>
        <family val="1"/>
        <charset val="128"/>
      </rPr>
      <t xml:space="preserve">,</t>
    </r>
    <r>
      <rPr>
        <sz val="12"/>
        <color rgb="FFFF0000"/>
        <rFont val="UD デジタル 教科書体 N-R"/>
        <family val="1"/>
        <charset val="128"/>
      </rPr>
      <t xml:space="preserve">$基本.$D$1</t>
    </r>
    <r>
      <rPr>
        <sz val="12"/>
        <rFont val="UD デジタル 教科書体 N-R"/>
        <family val="1"/>
        <charset val="128"/>
      </rPr>
      <t xml:space="preserve">+1,"M")</t>
    </r>
  </si>
  <si>
    <r>
      <rPr>
        <sz val="12"/>
        <color rgb="FF0000FF"/>
        <rFont val="UD デジタル 教科書体 N-R"/>
        <family val="1"/>
        <charset val="128"/>
      </rPr>
      <t xml:space="preserve">$基本.$C$3（夫生年月日）から</t>
    </r>
    <r>
      <rPr>
        <sz val="12"/>
        <color rgb="FFFF0000"/>
        <rFont val="UD デジタル 教科書体 N-R"/>
        <family val="1"/>
        <charset val="128"/>
      </rPr>
      <t xml:space="preserve">$基本.$D$1（スタート暦年）</t>
    </r>
    <r>
      <rPr>
        <sz val="12"/>
        <rFont val="UD デジタル 教科書体 N-R"/>
        <family val="1"/>
        <charset val="128"/>
      </rPr>
      <t xml:space="preserve">+1（日）の間の"M"(月数）を求める</t>
    </r>
  </si>
  <si>
    <r>
      <rPr>
        <sz val="12"/>
        <rFont val="UD デジタル 教科書体 N-R"/>
        <family val="1"/>
        <charset val="128"/>
      </rPr>
      <t xml:space="preserve">DATEDIF②=DATEDIF(</t>
    </r>
    <r>
      <rPr>
        <sz val="12"/>
        <color rgb="FF0000FF"/>
        <rFont val="UD デジタル 教科書体 N-R"/>
        <family val="1"/>
        <charset val="128"/>
      </rPr>
      <t xml:space="preserve">$基本.$C$3</t>
    </r>
    <r>
      <rPr>
        <sz val="12"/>
        <rFont val="UD デジタル 教科書体 N-R"/>
        <family val="1"/>
        <charset val="128"/>
      </rPr>
      <t xml:space="preserve">,</t>
    </r>
    <r>
      <rPr>
        <sz val="12"/>
        <color rgb="FFFF0000"/>
        <rFont val="UD デジタル 教科書体 N-R"/>
        <family val="1"/>
        <charset val="128"/>
      </rPr>
      <t xml:space="preserve">$基本.$D$1</t>
    </r>
    <r>
      <rPr>
        <sz val="12"/>
        <rFont val="UD デジタル 教科書体 N-R"/>
        <family val="1"/>
        <charset val="128"/>
      </rPr>
      <t xml:space="preserve">+1,"Y")</t>
    </r>
  </si>
  <si>
    <r>
      <rPr>
        <sz val="12"/>
        <color rgb="FF0000FF"/>
        <rFont val="UD デジタル 教科書体 N-R"/>
        <family val="1"/>
        <charset val="128"/>
      </rPr>
      <t xml:space="preserve">$基本.$C$3（夫生年月日）から</t>
    </r>
    <r>
      <rPr>
        <sz val="12"/>
        <color rgb="FFFF0000"/>
        <rFont val="UD デジタル 教科書体 N-R"/>
        <family val="1"/>
        <charset val="128"/>
      </rPr>
      <t xml:space="preserve">$基本.$D$1（スタート暦年）</t>
    </r>
    <r>
      <rPr>
        <sz val="12"/>
        <rFont val="UD デジタル 教科書体 N-R"/>
        <family val="1"/>
        <charset val="128"/>
      </rPr>
      <t xml:space="preserve">+1（日）の間の"Y"(年数）を求める</t>
    </r>
  </si>
  <si>
    <t xml:space="preserve">D59</t>
  </si>
  <si>
    <r>
      <rPr>
        <sz val="12"/>
        <rFont val="UD デジタル 教科書体 N-R"/>
        <family val="1"/>
        <charset val="1"/>
      </rPr>
      <t xml:space="preserve">D58</t>
    </r>
    <r>
      <rPr>
        <sz val="12"/>
        <rFont val="UD デジタル 教科書体 N-R"/>
        <family val="1"/>
        <charset val="128"/>
      </rPr>
      <t xml:space="preserve">=DATEDIF(</t>
    </r>
    <r>
      <rPr>
        <sz val="12"/>
        <color rgb="FF0000FF"/>
        <rFont val="UD デジタル 教科書体 N-R"/>
        <family val="1"/>
        <charset val="128"/>
      </rPr>
      <t xml:space="preserve">$基本.$C$4</t>
    </r>
    <r>
      <rPr>
        <sz val="12"/>
        <rFont val="UD デジタル 教科書体 N-R"/>
        <family val="1"/>
        <charset val="128"/>
      </rPr>
      <t xml:space="preserve">,</t>
    </r>
    <r>
      <rPr>
        <sz val="12"/>
        <color rgb="FFFF0000"/>
        <rFont val="UD デジタル 教科書体 N-R"/>
        <family val="1"/>
        <charset val="128"/>
      </rPr>
      <t xml:space="preserve">$基本.$D$1</t>
    </r>
    <r>
      <rPr>
        <sz val="12"/>
        <rFont val="UD デジタル 教科書体 N-R"/>
        <family val="1"/>
        <charset val="128"/>
      </rPr>
      <t xml:space="preserve">+1,"M")+1-DATEDIF(</t>
    </r>
    <r>
      <rPr>
        <sz val="12"/>
        <color rgb="FF0000FF"/>
        <rFont val="UD デジタル 教科書体 N-R"/>
        <family val="1"/>
        <charset val="128"/>
      </rPr>
      <t xml:space="preserve">$基本.$C$4</t>
    </r>
    <r>
      <rPr>
        <sz val="12"/>
        <rFont val="UD デジタル 教科書体 N-R"/>
        <family val="1"/>
        <charset val="128"/>
      </rPr>
      <t xml:space="preserve">,</t>
    </r>
    <r>
      <rPr>
        <sz val="12"/>
        <color rgb="FFFF0000"/>
        <rFont val="UD デジタル 教科書体 N-R"/>
        <family val="1"/>
        <charset val="128"/>
      </rPr>
      <t xml:space="preserve">$基本.$D$1</t>
    </r>
    <r>
      <rPr>
        <sz val="12"/>
        <rFont val="UD デジタル 教科書体 N-R"/>
        <family val="1"/>
        <charset val="128"/>
      </rPr>
      <t xml:space="preserve">+1,"Y")*12</t>
    </r>
  </si>
  <si>
    <r>
      <rPr>
        <sz val="12"/>
        <rFont val="UD デジタル 教科書体 N-R"/>
        <family val="1"/>
        <charset val="128"/>
      </rPr>
      <t xml:space="preserve">DATEDIF①=DATEDIF(</t>
    </r>
    <r>
      <rPr>
        <sz val="12"/>
        <color rgb="FF0000FF"/>
        <rFont val="UD デジタル 教科書体 N-R"/>
        <family val="1"/>
        <charset val="128"/>
      </rPr>
      <t xml:space="preserve">$基本.$C$4</t>
    </r>
    <r>
      <rPr>
        <sz val="12"/>
        <rFont val="UD デジタル 教科書体 N-R"/>
        <family val="1"/>
        <charset val="128"/>
      </rPr>
      <t xml:space="preserve">,</t>
    </r>
    <r>
      <rPr>
        <sz val="12"/>
        <color rgb="FFFF0000"/>
        <rFont val="UD デジタル 教科書体 N-R"/>
        <family val="1"/>
        <charset val="128"/>
      </rPr>
      <t xml:space="preserve">$基本.$D$1</t>
    </r>
    <r>
      <rPr>
        <sz val="12"/>
        <rFont val="UD デジタル 教科書体 N-R"/>
        <family val="1"/>
        <charset val="128"/>
      </rPr>
      <t xml:space="preserve">+1,"M")</t>
    </r>
  </si>
  <si>
    <r>
      <rPr>
        <sz val="12"/>
        <color rgb="FF0000FF"/>
        <rFont val="UD デジタル 教科書体 N-R"/>
        <family val="1"/>
        <charset val="128"/>
      </rPr>
      <t xml:space="preserve">$基本.$C$4（妻生年月日）から</t>
    </r>
    <r>
      <rPr>
        <sz val="12"/>
        <color rgb="FFFF0000"/>
        <rFont val="UD デジタル 教科書体 N-R"/>
        <family val="1"/>
        <charset val="128"/>
      </rPr>
      <t xml:space="preserve">$基本.$D$1（スタート暦年）</t>
    </r>
    <r>
      <rPr>
        <sz val="12"/>
        <rFont val="UD デジタル 教科書体 N-R"/>
        <family val="1"/>
        <charset val="128"/>
      </rPr>
      <t xml:space="preserve">+1（日）の間の"M"(月数）を求める</t>
    </r>
  </si>
  <si>
    <r>
      <rPr>
        <sz val="12"/>
        <rFont val="UD デジタル 教科書体 N-R"/>
        <family val="1"/>
        <charset val="128"/>
      </rPr>
      <t xml:space="preserve">DATEDIF②=DATEDIF(</t>
    </r>
    <r>
      <rPr>
        <sz val="12"/>
        <color rgb="FF0000FF"/>
        <rFont val="UD デジタル 教科書体 N-R"/>
        <family val="1"/>
        <charset val="128"/>
      </rPr>
      <t xml:space="preserve">$基本.$C$4</t>
    </r>
    <r>
      <rPr>
        <sz val="12"/>
        <rFont val="UD デジタル 教科書体 N-R"/>
        <family val="1"/>
        <charset val="128"/>
      </rPr>
      <t xml:space="preserve">,</t>
    </r>
    <r>
      <rPr>
        <sz val="12"/>
        <color rgb="FFFF0000"/>
        <rFont val="UD デジタル 教科書体 N-R"/>
        <family val="1"/>
        <charset val="128"/>
      </rPr>
      <t xml:space="preserve">$基本.$D$1</t>
    </r>
    <r>
      <rPr>
        <sz val="12"/>
        <rFont val="UD デジタル 教科書体 N-R"/>
        <family val="1"/>
        <charset val="128"/>
      </rPr>
      <t xml:space="preserve">+1,"Y")</t>
    </r>
  </si>
  <si>
    <r>
      <rPr>
        <sz val="12"/>
        <color rgb="FF0000FF"/>
        <rFont val="UD デジタル 教科書体 N-R"/>
        <family val="1"/>
        <charset val="128"/>
      </rPr>
      <t xml:space="preserve">$基本.$C$4（妻生年月日）から</t>
    </r>
    <r>
      <rPr>
        <sz val="12"/>
        <color rgb="FFFF0000"/>
        <rFont val="UD デジタル 教科書体 N-R"/>
        <family val="1"/>
        <charset val="128"/>
      </rPr>
      <t xml:space="preserve">$基本.$D$1（スタート暦年）</t>
    </r>
    <r>
      <rPr>
        <sz val="12"/>
        <rFont val="UD デジタル 教科書体 N-R"/>
        <family val="1"/>
        <charset val="128"/>
      </rPr>
      <t xml:space="preserve">+1（日）の間の"Y"(年数）を求める</t>
    </r>
  </si>
</sst>
</file>

<file path=xl/styles.xml><?xml version="1.0" encoding="utf-8"?>
<styleSheet xmlns="http://schemas.openxmlformats.org/spreadsheetml/2006/main">
  <numFmts count="12">
    <numFmt numFmtId="164" formatCode="[$￥-411]#,##0;[RED]\-[$￥-411]#,##0"/>
    <numFmt numFmtId="165" formatCode="General"/>
    <numFmt numFmtId="166" formatCode="[$-1030411]ggge\年m\月d\日"/>
    <numFmt numFmtId="167" formatCode="yyyy\年"/>
    <numFmt numFmtId="168" formatCode="[$-1030411]ggge\年"/>
    <numFmt numFmtId="169" formatCode="yyyy/mm/dd\生"/>
    <numFmt numFmtId="170" formatCode="0%"/>
    <numFmt numFmtId="171" formatCode="0.0%"/>
    <numFmt numFmtId="172" formatCode="m\月d\日"/>
    <numFmt numFmtId="173" formatCode="0.000"/>
    <numFmt numFmtId="174" formatCode="0.00%"/>
    <numFmt numFmtId="175" formatCode="yyyy/mm/dd"/>
  </numFmts>
  <fonts count="24">
    <font>
      <sz val="12"/>
      <name val="UD デジタル 教科書体 N-R"/>
      <family val="1"/>
      <charset val="1"/>
    </font>
    <font>
      <sz val="10"/>
      <name val="Arial"/>
      <family val="0"/>
      <charset val="128"/>
    </font>
    <font>
      <sz val="10"/>
      <name val="Arial"/>
      <family val="0"/>
      <charset val="128"/>
    </font>
    <font>
      <sz val="10"/>
      <name val="Arial"/>
      <family val="0"/>
      <charset val="128"/>
    </font>
    <font>
      <sz val="12"/>
      <name val="HG丸ｺﾞｼｯｸM-PRO"/>
      <family val="3"/>
      <charset val="1"/>
    </font>
    <font>
      <sz val="16"/>
      <name val="UD デジタル 教科書体 N-R"/>
      <family val="1"/>
      <charset val="1"/>
    </font>
    <font>
      <sz val="12"/>
      <name val="ＭＳ 明朝"/>
      <family val="1"/>
      <charset val="1"/>
    </font>
    <font>
      <sz val="12"/>
      <name val="UD デジタル 教科書体 N-R"/>
      <family val="1"/>
      <charset val="128"/>
    </font>
    <font>
      <b val="true"/>
      <sz val="12"/>
      <color rgb="FFFF3333"/>
      <name val="UD デジタル 教科書体 N-R"/>
      <family val="1"/>
      <charset val="1"/>
    </font>
    <font>
      <sz val="12"/>
      <name val="ＭＳ Ｐゴシック"/>
      <family val="2"/>
      <charset val="128"/>
    </font>
    <font>
      <sz val="10"/>
      <name val="Noto Sans JP"/>
      <family val="2"/>
      <charset val="128"/>
    </font>
    <font>
      <sz val="10"/>
      <name val="Arial"/>
      <family val="2"/>
      <charset val="128"/>
    </font>
    <font>
      <sz val="10"/>
      <name val="游ゴシック"/>
      <family val="2"/>
      <charset val="128"/>
    </font>
    <font>
      <sz val="10"/>
      <name val="UD デジタル 教科書体 NK"/>
      <family val="1"/>
      <charset val="1"/>
    </font>
    <font>
      <sz val="10"/>
      <name val="Times New Roman"/>
      <family val="1"/>
      <charset val="128"/>
    </font>
    <font>
      <sz val="12"/>
      <color rgb="FF0000FF"/>
      <name val="UD デジタル 教科書体 N-R"/>
      <family val="1"/>
      <charset val="128"/>
    </font>
    <font>
      <sz val="12"/>
      <color rgb="FFFF0000"/>
      <name val="UD デジタル 教科書体 N-R"/>
      <family val="1"/>
      <charset val="128"/>
    </font>
    <font>
      <sz val="12"/>
      <color rgb="FFFF00FF"/>
      <name val="UD デジタル 教科書体 N-R"/>
      <family val="1"/>
      <charset val="128"/>
    </font>
    <font>
      <sz val="12"/>
      <color rgb="FF008000"/>
      <name val="UD デジタル 教科書体 N-R"/>
      <family val="1"/>
      <charset val="128"/>
    </font>
    <font>
      <sz val="12"/>
      <color rgb="FF000080"/>
      <name val="UD デジタル 教科書体 N-R"/>
      <family val="1"/>
      <charset val="128"/>
    </font>
    <font>
      <sz val="12"/>
      <color rgb="FF808000"/>
      <name val="UD デジタル 教科書体 N-R"/>
      <family val="1"/>
      <charset val="128"/>
    </font>
    <font>
      <sz val="12"/>
      <color rgb="FF800000"/>
      <name val="UD デジタル 教科書体 N-R"/>
      <family val="1"/>
      <charset val="128"/>
    </font>
    <font>
      <sz val="12"/>
      <color rgb="FF800080"/>
      <name val="UD デジタル 教科書体 N-R"/>
      <family val="1"/>
      <charset val="128"/>
    </font>
    <font>
      <sz val="12"/>
      <color rgb="FF000000"/>
      <name val="UD デジタル 教科書体 N-R"/>
      <family val="1"/>
      <charset val="128"/>
    </font>
  </fonts>
  <fills count="18">
    <fill>
      <patternFill patternType="none"/>
    </fill>
    <fill>
      <patternFill patternType="gray125"/>
    </fill>
    <fill>
      <patternFill patternType="solid">
        <fgColor rgb="FFCFE7F5"/>
        <bgColor rgb="FFE6E6FF"/>
      </patternFill>
    </fill>
    <fill>
      <patternFill patternType="solid">
        <fgColor rgb="FF99CCFF"/>
        <bgColor rgb="FFCCCCFF"/>
      </patternFill>
    </fill>
    <fill>
      <patternFill patternType="solid">
        <fgColor rgb="FFCCCCFF"/>
        <bgColor rgb="FFCCCCCC"/>
      </patternFill>
    </fill>
    <fill>
      <patternFill patternType="solid">
        <fgColor rgb="FFCCFFCC"/>
        <bgColor rgb="FFCFE7F5"/>
      </patternFill>
    </fill>
    <fill>
      <patternFill patternType="solid">
        <fgColor rgb="FFFFFFCC"/>
        <bgColor rgb="FFFFFF99"/>
      </patternFill>
    </fill>
    <fill>
      <patternFill patternType="solid">
        <fgColor rgb="FFFFCCFF"/>
        <bgColor rgb="FFE6E6FF"/>
      </patternFill>
    </fill>
    <fill>
      <patternFill patternType="solid">
        <fgColor rgb="FFFF99CC"/>
        <bgColor rgb="FFFF8080"/>
      </patternFill>
    </fill>
    <fill>
      <patternFill patternType="solid">
        <fgColor rgb="FF00CCFF"/>
        <bgColor rgb="FF00FFFF"/>
      </patternFill>
    </fill>
    <fill>
      <patternFill patternType="solid">
        <fgColor rgb="FF66CC99"/>
        <bgColor rgb="FF99CC99"/>
      </patternFill>
    </fill>
    <fill>
      <patternFill patternType="solid">
        <fgColor rgb="FF99CC99"/>
        <bgColor rgb="FF66CC99"/>
      </patternFill>
    </fill>
    <fill>
      <patternFill patternType="solid">
        <fgColor rgb="FFFFFF99"/>
        <bgColor rgb="FFFFFFCC"/>
      </patternFill>
    </fill>
    <fill>
      <patternFill patternType="solid">
        <fgColor rgb="FFE0C2CD"/>
        <bgColor rgb="FFCCCCCC"/>
      </patternFill>
    </fill>
    <fill>
      <patternFill patternType="solid">
        <fgColor rgb="FFE6E6FF"/>
        <bgColor rgb="FFEEEEEE"/>
      </patternFill>
    </fill>
    <fill>
      <patternFill patternType="solid">
        <fgColor rgb="FFFFCC99"/>
        <bgColor rgb="FFE0C2CD"/>
      </patternFill>
    </fill>
    <fill>
      <patternFill patternType="solid">
        <fgColor rgb="FFCCCCCC"/>
        <bgColor rgb="FFE0C2CD"/>
      </patternFill>
    </fill>
    <fill>
      <patternFill patternType="solid">
        <fgColor rgb="FFEEEEEE"/>
        <bgColor rgb="FFE6E6FF"/>
      </patternFill>
    </fill>
  </fills>
  <borders count="14">
    <border diagonalUp="false" diagonalDown="false">
      <left/>
      <right/>
      <top/>
      <bottom/>
      <diagonal/>
    </border>
    <border diagonalUp="false" diagonalDown="false">
      <left style="thin"/>
      <right style="thin"/>
      <top style="thin"/>
      <bottom style="thin"/>
      <diagonal/>
    </border>
    <border diagonalUp="false" diagonalDown="false">
      <left style="hair"/>
      <right style="hair"/>
      <top style="hair"/>
      <bottom style="hair"/>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right/>
      <top style="hair"/>
      <bottom/>
      <diagonal/>
    </border>
    <border diagonalUp="false" diagonalDown="false">
      <left style="hair"/>
      <right/>
      <top/>
      <bottom/>
      <diagonal/>
    </border>
    <border diagonalUp="false" diagonalDown="false">
      <left style="hair"/>
      <right/>
      <top style="hair"/>
      <bottom style="hair"/>
      <diagonal/>
    </border>
    <border diagonalUp="false" diagonalDown="false">
      <left/>
      <right/>
      <top style="hair"/>
      <bottom style="hair"/>
      <diagonal/>
    </border>
    <border diagonalUp="false" diagonalDown="false">
      <left/>
      <right style="hair"/>
      <top style="hair"/>
      <bottom style="hair"/>
      <diagonal/>
    </border>
    <border diagonalUp="false" diagonalDown="false">
      <left style="hair"/>
      <right style="hair"/>
      <top style="hair"/>
      <bottom/>
      <diagonal/>
    </border>
    <border diagonalUp="false" diagonalDown="false">
      <left style="hair"/>
      <right style="hair"/>
      <top/>
      <bottom style="hair"/>
      <diagonal/>
    </border>
    <border diagonalUp="false" diagonalDown="false">
      <left/>
      <right style="thin"/>
      <top/>
      <bottom/>
      <diagonal/>
    </border>
    <border diagonalUp="false" diagonalDown="false">
      <left style="thin"/>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true">
      <alignment horizontal="center" vertical="bottom" textRotation="0" wrapText="false" indent="0" shrinkToFit="false"/>
      <protection locked="true" hidden="false"/>
    </xf>
    <xf numFmtId="165" fontId="6" fillId="0" borderId="0" xfId="0" applyFont="true" applyBorder="true" applyAlignment="true" applyProtection="true">
      <alignment horizontal="center" vertical="bottom" textRotation="0" wrapText="false" indent="0" shrinkToFit="false"/>
      <protection locked="fals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true" applyAlignment="true" applyProtection="true">
      <alignment horizontal="center" vertical="center" textRotation="0" wrapText="false" indent="0" shrinkToFit="false"/>
      <protection locked="true" hidden="false"/>
    </xf>
    <xf numFmtId="165" fontId="0" fillId="0" borderId="0" xfId="0" applyFont="true" applyBorder="true" applyAlignment="true" applyProtection="true">
      <alignment horizontal="center" vertical="bottom" textRotation="0" wrapText="false" indent="0" shrinkToFit="false"/>
      <protection locked="true" hidden="false"/>
    </xf>
    <xf numFmtId="165" fontId="0" fillId="0" borderId="0" xfId="0" applyFont="true" applyBorder="true" applyAlignment="true" applyProtection="true">
      <alignment horizontal="general" vertical="bottom" textRotation="0" wrapText="false" indent="0" shrinkToFit="false"/>
      <protection locked="true" hidden="false"/>
    </xf>
    <xf numFmtId="165" fontId="6" fillId="0" borderId="0" xfId="0" applyFont="true" applyBorder="true" applyAlignment="true" applyProtection="true">
      <alignment horizontal="general" vertical="bottom" textRotation="0" wrapText="false" indent="0" shrinkToFit="false"/>
      <protection locked="true" hidden="false"/>
    </xf>
    <xf numFmtId="165" fontId="6" fillId="0" borderId="1" xfId="0" applyFont="true" applyBorder="true" applyAlignment="true" applyProtection="true">
      <alignment horizontal="general" vertical="bottom" textRotation="0" wrapText="false" indent="0" shrinkToFit="false"/>
      <protection locked="true" hidden="false"/>
    </xf>
    <xf numFmtId="164" fontId="0" fillId="0" borderId="0" xfId="0" applyFont="true" applyBorder="true" applyAlignment="true" applyProtection="true">
      <alignment horizontal="general" vertical="center" textRotation="0" wrapText="true" indent="0" shrinkToFit="false"/>
      <protection locked="true" hidden="false"/>
    </xf>
    <xf numFmtId="164" fontId="6" fillId="0" borderId="0" xfId="0" applyFont="true" applyBorder="true" applyAlignment="true" applyProtection="true">
      <alignment horizontal="general" vertical="bottom" textRotation="0" wrapText="false" indent="0" shrinkToFit="false"/>
      <protection locked="false" hidden="false"/>
    </xf>
    <xf numFmtId="164" fontId="6" fillId="0" borderId="1" xfId="0" applyFont="true" applyBorder="true" applyAlignment="true" applyProtection="true">
      <alignment horizontal="general" vertical="bottom" textRotation="0" wrapText="false" indent="0" shrinkToFit="false"/>
      <protection locked="true" hidden="false"/>
    </xf>
    <xf numFmtId="164" fontId="0"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true" applyBorder="true" applyAlignment="true" applyProtection="true">
      <alignment horizontal="center" vertical="top" textRotation="0" wrapText="false" indent="0" shrinkToFit="false"/>
      <protection locked="true" hidden="false"/>
    </xf>
    <xf numFmtId="164" fontId="0" fillId="0" borderId="0" xfId="0" applyFont="true" applyBorder="true" applyAlignment="true" applyProtection="true">
      <alignment horizontal="general" vertical="bottom" textRotation="0" wrapText="false" indent="0" shrinkToFit="true"/>
      <protection locked="true" hidden="false"/>
    </xf>
    <xf numFmtId="164" fontId="0" fillId="0" borderId="0" xfId="0" applyFont="true" applyBorder="true" applyAlignment="true" applyProtection="true">
      <alignment horizontal="general" vertical="top" textRotation="0" wrapText="false" indent="0" shrinkToFit="false"/>
      <protection locked="true" hidden="false"/>
    </xf>
    <xf numFmtId="164" fontId="6" fillId="0" borderId="0" xfId="0" applyFont="true" applyBorder="true" applyAlignment="true" applyProtection="true">
      <alignment horizontal="general" vertical="bottom" textRotation="0" wrapText="false" indent="0" shrinkToFit="false"/>
      <protection locked="true" hidden="false"/>
    </xf>
    <xf numFmtId="164" fontId="7" fillId="0" borderId="2" xfId="0" applyFont="true" applyBorder="true" applyAlignment="true" applyProtection="true">
      <alignment horizontal="center" vertical="center" textRotation="0" wrapText="false" indent="0" shrinkToFit="false"/>
      <protection locked="true" hidden="false"/>
    </xf>
    <xf numFmtId="166" fontId="0" fillId="0" borderId="2" xfId="0" applyFont="true" applyBorder="true" applyAlignment="true" applyProtection="true">
      <alignment horizontal="general" vertical="bottom" textRotation="0" wrapText="false" indent="0" shrinkToFit="false"/>
      <protection locked="true" hidden="false"/>
    </xf>
    <xf numFmtId="164" fontId="0" fillId="0" borderId="2" xfId="0" applyFont="true" applyBorder="true" applyAlignment="true" applyProtection="true">
      <alignment horizontal="center" vertical="top" textRotation="0" wrapText="false" indent="0" shrinkToFit="false"/>
      <protection locked="true" hidden="false"/>
    </xf>
    <xf numFmtId="164" fontId="0" fillId="0" borderId="2" xfId="0" applyFont="true" applyBorder="true" applyAlignment="true" applyProtection="true">
      <alignment horizontal="general" vertical="bottom" textRotation="0" wrapText="false" indent="0" shrinkToFit="false"/>
      <protection locked="true" hidden="false"/>
    </xf>
    <xf numFmtId="165" fontId="0" fillId="0" borderId="2" xfId="0" applyFont="true" applyBorder="true" applyAlignment="true" applyProtection="true">
      <alignment horizontal="general" vertical="bottom" textRotation="0" wrapText="false" indent="0" shrinkToFit="false"/>
      <protection locked="true" hidden="false"/>
    </xf>
    <xf numFmtId="164" fontId="0" fillId="2" borderId="2" xfId="0" applyFont="true" applyBorder="true" applyAlignment="true" applyProtection="true">
      <alignment horizontal="center" vertical="top" textRotation="0" wrapText="false" indent="0" shrinkToFit="false"/>
      <protection locked="true" hidden="false"/>
    </xf>
    <xf numFmtId="164" fontId="0" fillId="2" borderId="2" xfId="0" applyFont="true" applyBorder="true" applyAlignment="true" applyProtection="true">
      <alignment horizontal="general" vertical="bottom" textRotation="0" wrapText="false" indent="0" shrinkToFit="false"/>
      <protection locked="true" hidden="false"/>
    </xf>
    <xf numFmtId="164" fontId="0" fillId="3" borderId="2" xfId="0" applyFont="true" applyBorder="true" applyAlignment="true" applyProtection="true">
      <alignment horizontal="center" vertical="top" textRotation="0" wrapText="false" indent="0" shrinkToFit="false"/>
      <protection locked="true" hidden="false"/>
    </xf>
    <xf numFmtId="164" fontId="0" fillId="3" borderId="2" xfId="0" applyFont="true" applyBorder="true" applyAlignment="true" applyProtection="true">
      <alignment horizontal="general" vertical="bottom" textRotation="0" wrapText="false" indent="0" shrinkToFit="false"/>
      <protection locked="true" hidden="false"/>
    </xf>
    <xf numFmtId="164" fontId="0" fillId="0" borderId="0" xfId="0" applyFont="true" applyBorder="true" applyAlignment="true" applyProtection="true">
      <alignment horizontal="general" vertical="center" textRotation="0" wrapText="true" indent="0" shrinkToFit="true"/>
      <protection locked="true" hidden="false"/>
    </xf>
    <xf numFmtId="164" fontId="0" fillId="0" borderId="0" xfId="0" applyFont="true" applyBorder="true" applyAlignment="true" applyProtection="true">
      <alignment horizontal="center" vertical="bottom" textRotation="0" wrapText="false" indent="0" shrinkToFit="false"/>
      <protection locked="true" hidden="false"/>
    </xf>
    <xf numFmtId="164" fontId="0" fillId="4" borderId="1" xfId="0" applyFont="true" applyBorder="true" applyAlignment="true" applyProtection="true">
      <alignment horizontal="center" vertical="center" textRotation="0" wrapText="false" indent="0" shrinkToFit="false"/>
      <protection locked="true" hidden="false"/>
    </xf>
    <xf numFmtId="167" fontId="0" fillId="4" borderId="1" xfId="0" applyFont="true" applyBorder="true" applyAlignment="true" applyProtection="true">
      <alignment horizontal="center" vertical="bottom" textRotation="0" wrapText="false" indent="0" shrinkToFit="false"/>
      <protection locked="true" hidden="false"/>
    </xf>
    <xf numFmtId="164" fontId="0" fillId="0" borderId="0" xfId="0" applyFont="true" applyBorder="true" applyAlignment="true" applyProtection="true">
      <alignment horizontal="general" vertical="center" textRotation="0" wrapText="false" indent="0" shrinkToFit="false"/>
      <protection locked="true" hidden="false"/>
    </xf>
    <xf numFmtId="168" fontId="0" fillId="4" borderId="1" xfId="0" applyFont="true" applyBorder="true" applyAlignment="true" applyProtection="true">
      <alignment horizontal="center" vertical="bottom" textRotation="0" wrapText="false" indent="0" shrinkToFit="false"/>
      <protection locked="true" hidden="false"/>
    </xf>
    <xf numFmtId="164" fontId="0" fillId="0" borderId="1" xfId="0" applyFont="true" applyBorder="true" applyAlignment="true" applyProtection="true">
      <alignment horizontal="center" vertical="top" textRotation="0" wrapText="false" indent="0" shrinkToFit="false"/>
      <protection locked="true" hidden="false"/>
    </xf>
    <xf numFmtId="164" fontId="0" fillId="0" borderId="1" xfId="0" applyFont="true" applyBorder="true" applyAlignment="true" applyProtection="true">
      <alignment horizontal="center" vertical="bottom" textRotation="0" wrapText="false" indent="0" shrinkToFit="false"/>
      <protection locked="true" hidden="false"/>
    </xf>
    <xf numFmtId="169" fontId="0" fillId="0" borderId="1" xfId="0" applyFont="true" applyBorder="true" applyAlignment="true" applyProtection="true">
      <alignment horizontal="general" vertical="bottom" textRotation="0" wrapText="false" indent="0" shrinkToFit="false"/>
      <protection locked="true" hidden="false"/>
    </xf>
    <xf numFmtId="165" fontId="7" fillId="0" borderId="1" xfId="0" applyFont="true" applyBorder="true" applyAlignment="true" applyProtection="true">
      <alignment horizontal="general" vertical="bottom" textRotation="0" wrapText="false" indent="0" shrinkToFit="false"/>
      <protection locked="true" hidden="false"/>
    </xf>
    <xf numFmtId="164" fontId="0" fillId="0" borderId="1" xfId="0" applyFont="true" applyBorder="true" applyAlignment="true" applyProtection="true">
      <alignment horizontal="general" vertical="bottom" textRotation="0" wrapText="false" indent="0" shrinkToFit="false"/>
      <protection locked="true" hidden="false"/>
    </xf>
    <xf numFmtId="165" fontId="0" fillId="0" borderId="1" xfId="0" applyFont="true" applyBorder="true" applyAlignment="true" applyProtection="true">
      <alignment horizontal="general" vertical="bottom" textRotation="0" wrapText="false" indent="0" shrinkToFit="false"/>
      <protection locked="true" hidden="false"/>
    </xf>
    <xf numFmtId="165" fontId="8" fillId="0" borderId="0" xfId="0" applyFont="true" applyBorder="true" applyAlignment="true" applyProtection="true">
      <alignment horizontal="center" vertical="bottom" textRotation="0" wrapText="false" indent="0" shrinkToFit="false"/>
      <protection locked="true" hidden="false"/>
    </xf>
    <xf numFmtId="164" fontId="6" fillId="0" borderId="0" xfId="0" applyFont="true" applyBorder="true" applyAlignment="true" applyProtection="true">
      <alignment horizontal="center" vertical="top" textRotation="0" wrapText="false" indent="0" shrinkToFit="false"/>
      <protection locked="true" hidden="false"/>
    </xf>
    <xf numFmtId="165" fontId="0" fillId="4" borderId="1" xfId="0" applyFont="true" applyBorder="true" applyAlignment="true" applyProtection="true">
      <alignment horizontal="center" vertical="bottom" textRotation="0" wrapText="false" indent="0" shrinkToFit="false"/>
      <protection locked="true" hidden="false"/>
    </xf>
    <xf numFmtId="164" fontId="0" fillId="2" borderId="1" xfId="0" applyFont="true" applyBorder="true" applyAlignment="true" applyProtection="true">
      <alignment horizontal="center" vertical="top" textRotation="0" wrapText="false" indent="0" shrinkToFit="false"/>
      <protection locked="true" hidden="false"/>
    </xf>
    <xf numFmtId="164" fontId="0" fillId="2" borderId="1" xfId="0" applyFont="true" applyBorder="true" applyAlignment="true" applyProtection="true">
      <alignment horizontal="general" vertical="bottom" textRotation="0" wrapText="false" indent="0" shrinkToFit="true"/>
      <protection locked="true" hidden="false"/>
    </xf>
    <xf numFmtId="164" fontId="0" fillId="2" borderId="1" xfId="0" applyFont="true" applyBorder="true" applyAlignment="true" applyProtection="true">
      <alignment horizontal="general" vertical="bottom" textRotation="0" wrapText="false" indent="0" shrinkToFit="false"/>
      <protection locked="true" hidden="false"/>
    </xf>
    <xf numFmtId="164" fontId="0" fillId="2" borderId="0" xfId="0" applyFont="true" applyBorder="false" applyAlignment="true" applyProtection="true">
      <alignment horizontal="right" vertical="bottom" textRotation="0" wrapText="false" indent="0" shrinkToFit="false"/>
      <protection locked="true" hidden="false"/>
    </xf>
    <xf numFmtId="164" fontId="0" fillId="5" borderId="3" xfId="0" applyFont="true" applyBorder="true" applyAlignment="true" applyProtection="true">
      <alignment horizontal="center" vertical="top" textRotation="0" wrapText="false" indent="0" shrinkToFit="false"/>
      <protection locked="true" hidden="false"/>
    </xf>
    <xf numFmtId="164" fontId="0" fillId="5" borderId="1" xfId="0" applyFont="true" applyBorder="true" applyAlignment="true" applyProtection="true">
      <alignment horizontal="general" vertical="bottom" textRotation="0" wrapText="false" indent="0" shrinkToFit="true"/>
      <protection locked="true" hidden="false"/>
    </xf>
    <xf numFmtId="164" fontId="0" fillId="5" borderId="1" xfId="0" applyFont="true" applyBorder="true" applyAlignment="true" applyProtection="true">
      <alignment horizontal="general" vertical="bottom" textRotation="0" wrapText="false" indent="0" shrinkToFit="false"/>
      <protection locked="true" hidden="false"/>
    </xf>
    <xf numFmtId="164" fontId="0" fillId="5"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center" vertical="bottom" textRotation="0" wrapText="false" indent="0" shrinkToFit="false"/>
      <protection locked="true" hidden="false"/>
    </xf>
    <xf numFmtId="164" fontId="0" fillId="5" borderId="4" xfId="0" applyFont="true" applyBorder="true" applyAlignment="true" applyProtection="true">
      <alignment horizontal="center" vertical="top" textRotation="0" wrapText="false" indent="0" shrinkToFit="false"/>
      <protection locked="true" hidden="false"/>
    </xf>
    <xf numFmtId="164" fontId="7" fillId="0" borderId="0" xfId="0" applyFont="true" applyBorder="true" applyAlignment="true" applyProtection="true">
      <alignment horizontal="general" vertical="center" textRotation="0" wrapText="true" indent="0" shrinkToFit="false"/>
      <protection locked="true" hidden="false"/>
    </xf>
    <xf numFmtId="164" fontId="0" fillId="6" borderId="1" xfId="0" applyFont="true" applyBorder="true" applyAlignment="true" applyProtection="true">
      <alignment horizontal="center" vertical="top" textRotation="0" wrapText="false" indent="0" shrinkToFit="false"/>
      <protection locked="true" hidden="false"/>
    </xf>
    <xf numFmtId="164" fontId="0" fillId="6" borderId="1" xfId="0" applyFont="true" applyBorder="true" applyAlignment="true" applyProtection="true">
      <alignment horizontal="general" vertical="bottom" textRotation="0" wrapText="false" indent="0" shrinkToFit="false"/>
      <protection locked="true" hidden="false"/>
    </xf>
    <xf numFmtId="164" fontId="0" fillId="7" borderId="1" xfId="0" applyFont="true" applyBorder="true" applyAlignment="true" applyProtection="true">
      <alignment horizontal="center" vertical="top" textRotation="0" wrapText="false" indent="0" shrinkToFit="false"/>
      <protection locked="true" hidden="false"/>
    </xf>
    <xf numFmtId="164" fontId="0" fillId="7" borderId="1" xfId="0" applyFont="true" applyBorder="true" applyAlignment="true" applyProtection="true">
      <alignment horizontal="general" vertical="bottom" textRotation="0" wrapText="false" indent="0" shrinkToFit="false"/>
      <protection locked="true" hidden="false"/>
    </xf>
    <xf numFmtId="164" fontId="0" fillId="8" borderId="1" xfId="0" applyFont="true" applyBorder="true" applyAlignment="true" applyProtection="true">
      <alignment horizontal="center" vertical="bottom" textRotation="0" wrapText="false" indent="0" shrinkToFit="false"/>
      <protection locked="true" hidden="false"/>
    </xf>
    <xf numFmtId="164" fontId="0" fillId="8" borderId="1" xfId="0" applyFont="true" applyBorder="true" applyAlignment="true" applyProtection="true">
      <alignment horizontal="general" vertical="bottom" textRotation="0" wrapText="false" indent="0" shrinkToFit="false"/>
      <protection locked="true" hidden="false"/>
    </xf>
    <xf numFmtId="166" fontId="0" fillId="0" borderId="2" xfId="0" applyFont="true" applyBorder="true" applyAlignment="true" applyProtection="true">
      <alignment horizontal="general" vertical="bottom" textRotation="0" wrapText="false" indent="0" shrinkToFit="false"/>
      <protection locked="false" hidden="false"/>
    </xf>
    <xf numFmtId="164" fontId="0" fillId="0" borderId="2" xfId="0" applyFont="true" applyBorder="true" applyAlignment="true" applyProtection="true">
      <alignment horizontal="general" vertical="bottom" textRotation="0" wrapText="false" indent="0" shrinkToFit="false"/>
      <protection locked="false" hidden="false"/>
    </xf>
    <xf numFmtId="165" fontId="0" fillId="0" borderId="2" xfId="0" applyFont="true" applyBorder="true" applyAlignment="true" applyProtection="true">
      <alignment horizontal="general" vertical="bottom" textRotation="0" wrapText="false" indent="0" shrinkToFit="false"/>
      <protection locked="false" hidden="false"/>
    </xf>
    <xf numFmtId="170" fontId="0" fillId="2" borderId="2" xfId="0" applyFont="true" applyBorder="true" applyAlignment="true" applyProtection="true">
      <alignment horizontal="general" vertical="bottom" textRotation="0" wrapText="false" indent="0" shrinkToFit="false"/>
      <protection locked="true" hidden="false"/>
    </xf>
    <xf numFmtId="164" fontId="7" fillId="2" borderId="2" xfId="0" applyFont="true" applyBorder="true" applyAlignment="true" applyProtection="true">
      <alignment horizontal="general" vertical="bottom" textRotation="0" wrapText="false" indent="0" shrinkToFit="false"/>
      <protection locked="true" hidden="false"/>
    </xf>
    <xf numFmtId="171" fontId="0" fillId="2" borderId="2" xfId="0" applyFont="true" applyBorder="true" applyAlignment="true" applyProtection="true">
      <alignment horizontal="general" vertical="bottom" textRotation="0" wrapText="false" indent="0" shrinkToFit="false"/>
      <protection locked="true" hidden="false"/>
    </xf>
    <xf numFmtId="166" fontId="0" fillId="0" borderId="0" xfId="0" applyFont="true" applyBorder="false" applyAlignment="true" applyProtection="true">
      <alignment horizontal="general"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7" fillId="3" borderId="2" xfId="0" applyFont="true" applyBorder="true" applyAlignment="true" applyProtection="true">
      <alignment horizontal="general" vertical="bottom" textRotation="0" wrapText="false" indent="0" shrinkToFit="false"/>
      <protection locked="true" hidden="false"/>
    </xf>
    <xf numFmtId="164" fontId="0" fillId="3"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true" applyAlignment="true" applyProtection="true">
      <alignment horizontal="center" vertical="center" textRotation="0" wrapText="true" indent="0" shrinkToFit="false"/>
      <protection locked="true" hidden="false"/>
    </xf>
    <xf numFmtId="164" fontId="0" fillId="0" borderId="0" xfId="0" applyFont="true" applyBorder="true" applyAlignment="true" applyProtection="true">
      <alignment horizontal="general" vertical="bottom" textRotation="0" wrapText="true" indent="0" shrinkToFit="false"/>
      <protection locked="true" hidden="false"/>
    </xf>
    <xf numFmtId="164" fontId="0" fillId="0" borderId="2" xfId="0" applyFont="true" applyBorder="true" applyAlignment="true" applyProtection="true">
      <alignment horizontal="center" vertical="bottom" textRotation="0" wrapText="true" indent="0" shrinkToFit="false"/>
      <protection locked="true" hidden="false"/>
    </xf>
    <xf numFmtId="164" fontId="0" fillId="0" borderId="2" xfId="0" applyFont="true" applyBorder="true" applyAlignment="true" applyProtection="true">
      <alignment horizontal="center" vertical="bottom" textRotation="0" wrapText="false" indent="0" shrinkToFit="false"/>
      <protection locked="true" hidden="false"/>
    </xf>
    <xf numFmtId="164" fontId="0" fillId="0" borderId="5" xfId="0" applyFont="true" applyBorder="true" applyAlignment="true" applyProtection="true">
      <alignment horizontal="center" vertical="bottom" textRotation="0" wrapText="true" indent="0" shrinkToFit="false"/>
      <protection locked="true" hidden="false"/>
    </xf>
    <xf numFmtId="172" fontId="0" fillId="0" borderId="0" xfId="0" applyFont="true" applyBorder="true" applyAlignment="true" applyProtection="true">
      <alignment horizontal="center" vertical="bottom" textRotation="0" wrapText="true" indent="0" shrinkToFit="false"/>
      <protection locked="true" hidden="false"/>
    </xf>
    <xf numFmtId="164" fontId="0" fillId="0" borderId="0" xfId="0" applyFont="true" applyBorder="true" applyAlignment="true" applyProtection="true">
      <alignment horizontal="center" vertical="bottom" textRotation="0" wrapText="true" indent="0" shrinkToFit="false"/>
      <protection locked="true" hidden="false"/>
    </xf>
    <xf numFmtId="167" fontId="0" fillId="4" borderId="1" xfId="0" applyFont="true" applyBorder="true" applyAlignment="true" applyProtection="true">
      <alignment horizontal="center" vertical="bottom" textRotation="0" wrapText="false" indent="0" shrinkToFit="false"/>
      <protection locked="false" hidden="false"/>
    </xf>
    <xf numFmtId="164" fontId="0" fillId="4" borderId="0" xfId="0" applyFont="false" applyBorder="false" applyAlignment="true" applyProtection="true">
      <alignment horizontal="general" vertical="bottom" textRotation="0" wrapText="false" indent="0" shrinkToFit="false"/>
      <protection locked="true" hidden="false"/>
    </xf>
    <xf numFmtId="164" fontId="0" fillId="0" borderId="1" xfId="0" applyFont="true" applyBorder="true" applyAlignment="true" applyProtection="true">
      <alignment horizontal="center" vertical="bottom" textRotation="0" wrapText="false" indent="0" shrinkToFit="false"/>
      <protection locked="false" hidden="false"/>
    </xf>
    <xf numFmtId="169" fontId="0" fillId="0" borderId="1" xfId="0" applyFont="true" applyBorder="true" applyAlignment="true" applyProtection="true">
      <alignment horizontal="general" vertical="bottom" textRotation="0" wrapText="false" indent="0" shrinkToFit="false"/>
      <protection locked="false" hidden="false"/>
    </xf>
    <xf numFmtId="165" fontId="0" fillId="0" borderId="1" xfId="0" applyFont="false" applyBorder="true" applyAlignment="true" applyProtection="true">
      <alignment horizontal="general" vertical="bottom" textRotation="0" wrapText="false" indent="0" shrinkToFit="false"/>
      <protection locked="true" hidden="false"/>
    </xf>
    <xf numFmtId="164" fontId="0" fillId="0" borderId="1" xfId="0" applyFont="true" applyBorder="true" applyAlignment="true" applyProtection="true">
      <alignment horizontal="general" vertical="bottom" textRotation="0" wrapText="false" indent="0" shrinkToFit="false"/>
      <protection locked="false" hidden="false"/>
    </xf>
    <xf numFmtId="165" fontId="0" fillId="0" borderId="1" xfId="0" applyFont="true" applyBorder="true" applyAlignment="true" applyProtection="true">
      <alignment horizontal="general" vertical="bottom" textRotation="0" wrapText="false" indent="0" shrinkToFit="false"/>
      <protection locked="false" hidden="false"/>
    </xf>
    <xf numFmtId="164" fontId="9" fillId="0" borderId="1" xfId="0" applyFont="true" applyBorder="true" applyAlignment="true" applyProtection="true">
      <alignment horizontal="general" vertical="bottom" textRotation="0" wrapText="false" indent="0" shrinkToFit="false"/>
      <protection locked="true" hidden="false"/>
    </xf>
    <xf numFmtId="164" fontId="0" fillId="2" borderId="1" xfId="0" applyFont="true" applyBorder="true" applyAlignment="true" applyProtection="true">
      <alignment horizontal="center" vertical="center" textRotation="0" wrapText="false" indent="0" shrinkToFit="true"/>
      <protection locked="true" hidden="false"/>
    </xf>
    <xf numFmtId="164" fontId="0" fillId="2" borderId="1" xfId="0" applyFont="true" applyBorder="true" applyAlignment="true" applyProtection="true">
      <alignment horizontal="general" vertical="bottom" textRotation="0" wrapText="false" indent="0" shrinkToFit="false"/>
      <protection locked="fals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9" fillId="2" borderId="1" xfId="0" applyFont="true" applyBorder="true" applyAlignment="true" applyProtection="true">
      <alignment horizontal="general" vertical="bottom" textRotation="0" wrapText="false" indent="0" shrinkToFit="false"/>
      <protection locked="true" hidden="false"/>
    </xf>
    <xf numFmtId="164" fontId="0" fillId="2" borderId="0" xfId="0" applyFont="true" applyBorder="false" applyAlignment="true" applyProtection="true">
      <alignment horizontal="general" vertical="bottom" textRotation="0" wrapText="false" indent="0" shrinkToFit="false"/>
      <protection locked="true" hidden="false"/>
    </xf>
    <xf numFmtId="164" fontId="0" fillId="9" borderId="1" xfId="0" applyFont="true" applyBorder="true" applyAlignment="true" applyProtection="true">
      <alignment horizontal="center" vertical="center" textRotation="0" wrapText="false" indent="0" shrinkToFit="false"/>
      <protection locked="true" hidden="false"/>
    </xf>
    <xf numFmtId="164" fontId="0" fillId="9" borderId="1" xfId="0" applyFont="true" applyBorder="true" applyAlignment="true" applyProtection="true">
      <alignment horizontal="general" vertical="bottom" textRotation="0" wrapText="false" indent="0" shrinkToFit="false"/>
      <protection locked="true" hidden="false"/>
    </xf>
    <xf numFmtId="164" fontId="0" fillId="9" borderId="0" xfId="0" applyFont="false" applyBorder="false" applyAlignment="true" applyProtection="true">
      <alignment horizontal="general" vertical="bottom" textRotation="0" wrapText="false" indent="0" shrinkToFit="false"/>
      <protection locked="true" hidden="false"/>
    </xf>
    <xf numFmtId="164" fontId="0" fillId="5" borderId="1" xfId="0" applyFont="true" applyBorder="true" applyAlignment="true" applyProtection="true">
      <alignment horizontal="center" vertical="top" textRotation="0" wrapText="false" indent="0" shrinkToFit="false"/>
      <protection locked="true" hidden="false"/>
    </xf>
    <xf numFmtId="164" fontId="0" fillId="5" borderId="1" xfId="0" applyFont="true" applyBorder="true" applyAlignment="true" applyProtection="true">
      <alignment horizontal="center" vertical="center" textRotation="0" wrapText="false" indent="0" shrinkToFit="true"/>
      <protection locked="true" hidden="false"/>
    </xf>
    <xf numFmtId="164" fontId="0" fillId="5" borderId="1" xfId="0" applyFont="true" applyBorder="true" applyAlignment="true" applyProtection="true">
      <alignment horizontal="general" vertical="bottom" textRotation="0" wrapText="false" indent="0" shrinkToFit="false"/>
      <protection locked="false" hidden="false"/>
    </xf>
    <xf numFmtId="164" fontId="0" fillId="5" borderId="0" xfId="0" applyFont="false" applyBorder="false" applyAlignment="true" applyProtection="true">
      <alignment horizontal="general" vertical="bottom" textRotation="0" wrapText="false" indent="0" shrinkToFit="false"/>
      <protection locked="true" hidden="false"/>
    </xf>
    <xf numFmtId="164" fontId="9" fillId="5" borderId="1" xfId="0" applyFont="true" applyBorder="true" applyAlignment="true" applyProtection="true">
      <alignment horizontal="general" vertical="bottom" textRotation="0" wrapText="false" indent="0" shrinkToFit="false"/>
      <protection locked="true" hidden="false"/>
    </xf>
    <xf numFmtId="164" fontId="0" fillId="5" borderId="2" xfId="0" applyFont="true" applyBorder="true" applyAlignment="true" applyProtection="true">
      <alignment horizontal="general" vertical="bottom" textRotation="0" wrapText="false" indent="0" shrinkToFit="false"/>
      <protection locked="true" hidden="false"/>
    </xf>
    <xf numFmtId="164" fontId="0" fillId="5" borderId="0" xfId="0" applyFont="true" applyBorder="false" applyAlignment="true" applyProtection="true">
      <alignment horizontal="general" vertical="bottom" textRotation="0" wrapText="false" indent="0" shrinkToFit="false"/>
      <protection locked="false" hidden="false"/>
    </xf>
    <xf numFmtId="164" fontId="0" fillId="10" borderId="1" xfId="0" applyFont="true" applyBorder="true" applyAlignment="true" applyProtection="true">
      <alignment horizontal="center" vertical="center" textRotation="0" wrapText="false" indent="0" shrinkToFit="false"/>
      <protection locked="true" hidden="false"/>
    </xf>
    <xf numFmtId="164" fontId="0" fillId="10" borderId="1" xfId="0" applyFont="true" applyBorder="true" applyAlignment="true" applyProtection="true">
      <alignment horizontal="general" vertical="bottom" textRotation="0" wrapText="false" indent="0" shrinkToFit="false"/>
      <protection locked="true" hidden="false"/>
    </xf>
    <xf numFmtId="164" fontId="0" fillId="10" borderId="0" xfId="0" applyFont="false" applyBorder="false" applyAlignment="true" applyProtection="true">
      <alignment horizontal="general" vertical="bottom" textRotation="0" wrapText="false" indent="0" shrinkToFit="false"/>
      <protection locked="true" hidden="false"/>
    </xf>
    <xf numFmtId="164" fontId="0" fillId="6" borderId="1" xfId="0" applyFont="true" applyBorder="true" applyAlignment="true" applyProtection="true">
      <alignment horizontal="center" vertical="center" textRotation="0" wrapText="false" indent="0" shrinkToFit="false"/>
      <protection locked="true" hidden="false"/>
    </xf>
    <xf numFmtId="164" fontId="0" fillId="6" borderId="0" xfId="0" applyFont="false" applyBorder="false" applyAlignment="true" applyProtection="true">
      <alignment horizontal="general" vertical="bottom" textRotation="0" wrapText="false" indent="0" shrinkToFit="false"/>
      <protection locked="true" hidden="false"/>
    </xf>
    <xf numFmtId="164" fontId="0" fillId="7" borderId="1" xfId="0" applyFont="true" applyBorder="true" applyAlignment="true" applyProtection="true">
      <alignment horizontal="center" vertical="center" textRotation="0" wrapText="false" indent="0" shrinkToFit="false"/>
      <protection locked="false" hidden="false"/>
    </xf>
    <xf numFmtId="164" fontId="0" fillId="7" borderId="1" xfId="0" applyFont="true" applyBorder="true" applyAlignment="true" applyProtection="true">
      <alignment horizontal="general" vertical="bottom" textRotation="0" wrapText="false" indent="0" shrinkToFit="false"/>
      <protection locked="false" hidden="false"/>
    </xf>
    <xf numFmtId="164" fontId="0" fillId="7" borderId="0" xfId="0" applyFont="false" applyBorder="false" applyAlignment="true" applyProtection="true">
      <alignment horizontal="general" vertical="bottom" textRotation="0" wrapText="false" indent="0" shrinkToFit="false"/>
      <protection locked="true" hidden="false"/>
    </xf>
    <xf numFmtId="164" fontId="0" fillId="8" borderId="1" xfId="0" applyFont="true" applyBorder="true" applyAlignment="true" applyProtection="true">
      <alignment horizontal="center" vertical="center" textRotation="0" wrapText="false" indent="0" shrinkToFit="false"/>
      <protection locked="true" hidden="false"/>
    </xf>
    <xf numFmtId="164" fontId="0" fillId="8" borderId="0" xfId="0" applyFont="false" applyBorder="false" applyAlignment="true" applyProtection="true">
      <alignment horizontal="general" vertical="bottom" textRotation="0" wrapText="false" indent="0" shrinkToFit="false"/>
      <protection locked="true" hidden="false"/>
    </xf>
    <xf numFmtId="164" fontId="0" fillId="9" borderId="1" xfId="0" applyFont="true" applyBorder="true" applyAlignment="true" applyProtection="true">
      <alignment horizontal="general" vertical="bottom" textRotation="0" wrapText="false" indent="0" shrinkToFit="true"/>
      <protection locked="true" hidden="false"/>
    </xf>
    <xf numFmtId="164" fontId="0" fillId="9" borderId="1" xfId="0" applyFont="true" applyBorder="true" applyAlignment="true" applyProtection="true">
      <alignment horizontal="center" vertical="bottom" textRotation="0" wrapText="false" indent="0" shrinkToFit="false"/>
      <protection locked="true" hidden="false"/>
    </xf>
    <xf numFmtId="164" fontId="0" fillId="0" borderId="1" xfId="0" applyFont="true" applyBorder="true" applyAlignment="true" applyProtection="true">
      <alignment horizontal="general" vertical="top" textRotation="0" wrapText="true" indent="0" shrinkToFit="false"/>
      <protection locked="true" hidden="false"/>
    </xf>
    <xf numFmtId="164" fontId="0" fillId="0" borderId="1" xfId="0" applyFont="true" applyBorder="true" applyAlignment="true" applyProtection="true">
      <alignment horizontal="general" vertical="center" textRotation="0" wrapText="true" indent="0" shrinkToFit="false"/>
      <protection locked="true" hidden="false"/>
    </xf>
    <xf numFmtId="164" fontId="0" fillId="0" borderId="1" xfId="0" applyFont="true" applyBorder="true" applyAlignment="true" applyProtection="true">
      <alignment horizontal="left" vertical="center" textRotation="0" wrapText="false" indent="0" shrinkToFit="false"/>
      <protection locked="true" hidden="false"/>
    </xf>
    <xf numFmtId="164" fontId="0" fillId="0" borderId="1" xfId="0" applyFont="true" applyBorder="true" applyAlignment="true" applyProtection="true">
      <alignment horizontal="general" vertical="top" textRotation="0" wrapText="true" indent="0" shrinkToFit="true"/>
      <protection locked="true" hidden="false"/>
    </xf>
    <xf numFmtId="164" fontId="7" fillId="0" borderId="1" xfId="0" applyFont="true" applyBorder="true" applyAlignment="true" applyProtection="true">
      <alignment horizontal="general" vertical="bottom" textRotation="0" wrapText="false" indent="0" shrinkToFit="false"/>
      <protection locked="true" hidden="false"/>
    </xf>
    <xf numFmtId="164" fontId="0" fillId="0" borderId="1" xfId="0" applyFont="true" applyBorder="true" applyAlignment="true" applyProtection="true">
      <alignment horizontal="center" vertical="center" textRotation="0" wrapText="true" indent="0" shrinkToFit="false"/>
      <protection locked="true" hidden="false"/>
    </xf>
    <xf numFmtId="173" fontId="0" fillId="0" borderId="1" xfId="0" applyFont="true" applyBorder="true" applyAlignment="true" applyProtection="true">
      <alignment horizontal="general" vertical="bottom" textRotation="0" wrapText="false" indent="0" shrinkToFit="false"/>
      <protection locked="true" hidden="false"/>
    </xf>
    <xf numFmtId="164" fontId="0" fillId="11" borderId="1" xfId="0" applyFont="true" applyBorder="true" applyAlignment="true" applyProtection="true">
      <alignment horizontal="center" vertical="center" textRotation="0" wrapText="true" indent="0" shrinkToFit="false"/>
      <protection locked="true" hidden="false"/>
    </xf>
    <xf numFmtId="164" fontId="0" fillId="11" borderId="1" xfId="0" applyFont="true" applyBorder="true" applyAlignment="true" applyProtection="true">
      <alignment horizontal="general" vertical="bottom" textRotation="0" wrapText="false" indent="0" shrinkToFit="false"/>
      <protection locked="true" hidden="false"/>
    </xf>
    <xf numFmtId="164" fontId="0" fillId="11" borderId="0" xfId="0" applyFont="false" applyBorder="false" applyAlignment="true" applyProtection="true">
      <alignment horizontal="general" vertical="bottom" textRotation="0" wrapText="false" indent="0" shrinkToFit="false"/>
      <protection locked="true" hidden="false"/>
    </xf>
    <xf numFmtId="164" fontId="0" fillId="6" borderId="1" xfId="0" applyFont="true" applyBorder="true" applyAlignment="true" applyProtection="true">
      <alignment horizontal="general" vertical="top" textRotation="0" wrapText="true" indent="0" shrinkToFit="true"/>
      <protection locked="true" hidden="false"/>
    </xf>
    <xf numFmtId="164" fontId="0" fillId="6" borderId="1" xfId="0" applyFont="true" applyBorder="true" applyAlignment="true" applyProtection="true">
      <alignment horizontal="general" vertical="center" textRotation="0" wrapText="true" indent="0" shrinkToFit="true"/>
      <protection locked="true" hidden="false"/>
    </xf>
    <xf numFmtId="164" fontId="7" fillId="0" borderId="2" xfId="0" applyFont="true" applyBorder="true" applyAlignment="true" applyProtection="true">
      <alignment horizontal="general" vertical="bottom" textRotation="0" wrapText="false" indent="0" shrinkToFit="false"/>
      <protection locked="true" hidden="false"/>
    </xf>
    <xf numFmtId="164" fontId="0" fillId="12" borderId="1" xfId="0" applyFont="true" applyBorder="true" applyAlignment="true" applyProtection="true">
      <alignment horizontal="center" vertical="center" textRotation="0" wrapText="true" indent="0" shrinkToFit="false"/>
      <protection locked="true" hidden="false"/>
    </xf>
    <xf numFmtId="164" fontId="0" fillId="12" borderId="1" xfId="0" applyFont="true" applyBorder="true" applyAlignment="true" applyProtection="true">
      <alignment horizontal="general" vertical="bottom" textRotation="0" wrapText="false" indent="0" shrinkToFit="false"/>
      <protection locked="true" hidden="false"/>
    </xf>
    <xf numFmtId="164" fontId="0" fillId="12" borderId="0" xfId="0" applyFont="false" applyBorder="false" applyAlignment="true" applyProtection="true">
      <alignment horizontal="general" vertical="bottom" textRotation="0" wrapText="false" indent="0" shrinkToFit="false"/>
      <protection locked="true" hidden="false"/>
    </xf>
    <xf numFmtId="164" fontId="0" fillId="11" borderId="1" xfId="0" applyFont="true" applyBorder="true" applyAlignment="true" applyProtection="true">
      <alignment horizontal="center" vertical="bottom" textRotation="0" wrapText="false" indent="0" shrinkToFit="false"/>
      <protection locked="true" hidden="false"/>
    </xf>
    <xf numFmtId="164" fontId="0" fillId="0" borderId="2" xfId="0" applyFont="true" applyBorder="true" applyAlignment="true" applyProtection="true">
      <alignment horizontal="center" vertical="center" textRotation="0" wrapText="true" indent="0" shrinkToFit="false"/>
      <protection locked="true" hidden="false"/>
    </xf>
    <xf numFmtId="164" fontId="0" fillId="0" borderId="2" xfId="0" applyFont="true" applyBorder="true" applyAlignment="true" applyProtection="true">
      <alignment horizontal="general" vertical="bottom" textRotation="0" wrapText="true" indent="0" shrinkToFit="false"/>
      <protection locked="true" hidden="false"/>
    </xf>
    <xf numFmtId="164" fontId="0" fillId="0" borderId="2" xfId="0" applyFont="true" applyBorder="true" applyAlignment="true" applyProtection="true">
      <alignment horizontal="center" vertical="bottom" textRotation="0" wrapText="false" indent="0" shrinkToFit="true"/>
      <protection locked="true" hidden="false"/>
    </xf>
    <xf numFmtId="164" fontId="0" fillId="0" borderId="6" xfId="0" applyFont="true" applyBorder="true" applyAlignment="true" applyProtection="true">
      <alignment horizontal="center" vertical="bottom" textRotation="0" wrapText="true" indent="0" shrinkToFit="false"/>
      <protection locked="true" hidden="false"/>
    </xf>
    <xf numFmtId="164" fontId="0" fillId="0" borderId="2" xfId="0" applyFont="true" applyBorder="true" applyAlignment="true" applyProtection="true">
      <alignment horizontal="center" vertical="center" textRotation="0" wrapText="false" indent="0" shrinkToFit="false"/>
      <protection locked="true" hidden="false"/>
    </xf>
    <xf numFmtId="164" fontId="0" fillId="0" borderId="2" xfId="0" applyFont="true" applyBorder="true" applyAlignment="true" applyProtection="true">
      <alignment horizontal="center" vertical="center" textRotation="0" wrapText="false" indent="0" shrinkToFit="true"/>
      <protection locked="true" hidden="false"/>
    </xf>
    <xf numFmtId="164" fontId="0" fillId="0" borderId="7" xfId="0" applyFont="true" applyBorder="true" applyAlignment="true" applyProtection="true">
      <alignment horizontal="center" vertical="bottom" textRotation="0" wrapText="false" indent="0" shrinkToFit="false"/>
      <protection locked="true" hidden="false"/>
    </xf>
    <xf numFmtId="164" fontId="0" fillId="0" borderId="8" xfId="0" applyFont="true" applyBorder="true" applyAlignment="true" applyProtection="true">
      <alignment horizontal="general" vertical="bottom" textRotation="0" wrapText="false" indent="0" shrinkToFit="false"/>
      <protection locked="true" hidden="false"/>
    </xf>
    <xf numFmtId="164" fontId="0" fillId="0" borderId="9" xfId="0" applyFont="true" applyBorder="true" applyAlignment="true" applyProtection="true">
      <alignment horizontal="center" vertical="bottom" textRotation="0" wrapText="false" indent="0" shrinkToFit="false"/>
      <protection locked="true" hidden="false"/>
    </xf>
    <xf numFmtId="164" fontId="0" fillId="0" borderId="6" xfId="0" applyFont="true" applyBorder="true" applyAlignment="true" applyProtection="true">
      <alignment horizontal="general" vertical="bottom" textRotation="0" wrapText="false" indent="0" shrinkToFit="false"/>
      <protection locked="true" hidden="false"/>
    </xf>
    <xf numFmtId="164" fontId="0" fillId="0" borderId="7" xfId="0" applyFont="true" applyBorder="true" applyAlignment="true" applyProtection="true">
      <alignment horizontal="center" vertical="bottom" textRotation="0" wrapText="true" indent="0" shrinkToFit="false"/>
      <protection locked="true" hidden="false"/>
    </xf>
    <xf numFmtId="164" fontId="0" fillId="0" borderId="8" xfId="0" applyFont="true" applyBorder="true" applyAlignment="true" applyProtection="true">
      <alignment horizontal="center" vertical="bottom" textRotation="0" wrapText="false" indent="0" shrinkToFit="false"/>
      <protection locked="true" hidden="false"/>
    </xf>
    <xf numFmtId="164" fontId="0" fillId="0" borderId="9" xfId="0" applyFont="true" applyBorder="true" applyAlignment="true" applyProtection="true">
      <alignment horizontal="general" vertical="bottom" textRotation="0" wrapText="false" indent="0" shrinkToFit="false"/>
      <protection locked="true" hidden="false"/>
    </xf>
    <xf numFmtId="170" fontId="0" fillId="0" borderId="8" xfId="0" applyFont="true" applyBorder="true" applyAlignment="true" applyProtection="true">
      <alignment horizontal="general" vertical="bottom" textRotation="0" wrapText="false" indent="0" shrinkToFit="false"/>
      <protection locked="true" hidden="false"/>
    </xf>
    <xf numFmtId="164" fontId="0" fillId="0" borderId="2" xfId="0" applyFont="true" applyBorder="true" applyAlignment="true" applyProtection="true">
      <alignment horizontal="general" vertical="center" textRotation="0" wrapText="true" indent="0" shrinkToFit="false"/>
      <protection locked="true" hidden="false"/>
    </xf>
    <xf numFmtId="164" fontId="0" fillId="0" borderId="2" xfId="0" applyFont="true" applyBorder="true" applyAlignment="true" applyProtection="true">
      <alignment horizontal="general" vertical="bottom" textRotation="0" wrapText="false" indent="0" shrinkToFit="true"/>
      <protection locked="true" hidden="false"/>
    </xf>
    <xf numFmtId="164" fontId="0" fillId="0" borderId="2" xfId="0" applyFont="true" applyBorder="true" applyAlignment="true" applyProtection="true">
      <alignment horizontal="left" vertical="center" textRotation="0" wrapText="false" indent="0" shrinkToFit="false"/>
      <protection locked="true" hidden="false"/>
    </xf>
    <xf numFmtId="164" fontId="0" fillId="0" borderId="2" xfId="0" applyFont="true" applyBorder="true" applyAlignment="true" applyProtection="true">
      <alignment horizontal="general" vertical="center" textRotation="0" wrapText="false" indent="0" shrinkToFit="false"/>
      <protection locked="true" hidden="false"/>
    </xf>
    <xf numFmtId="164" fontId="0" fillId="0" borderId="2" xfId="0" applyFont="true" applyBorder="true" applyAlignment="true" applyProtection="true">
      <alignment horizontal="right" vertical="bottom" textRotation="0" wrapText="false" indent="0" shrinkToFit="false"/>
      <protection locked="true" hidden="false"/>
    </xf>
    <xf numFmtId="164" fontId="0" fillId="0" borderId="2" xfId="0" applyFont="true" applyBorder="true" applyAlignment="true" applyProtection="true">
      <alignment horizontal="left" vertical="center" textRotation="0" wrapText="true" indent="0" shrinkToFit="false"/>
      <protection locked="true" hidden="false"/>
    </xf>
    <xf numFmtId="164" fontId="0" fillId="0" borderId="2" xfId="0" applyFont="true" applyBorder="true" applyAlignment="true" applyProtection="true">
      <alignment horizontal="general" vertical="center" textRotation="0" wrapText="true" indent="0" shrinkToFit="true"/>
      <protection locked="true" hidden="false"/>
    </xf>
    <xf numFmtId="164" fontId="0" fillId="0" borderId="7" xfId="0" applyFont="true" applyBorder="true" applyAlignment="true" applyProtection="true">
      <alignment horizontal="general" vertical="bottom" textRotation="0" wrapText="false" indent="0" shrinkToFit="true"/>
      <protection locked="true" hidden="false"/>
    </xf>
    <xf numFmtId="164" fontId="0" fillId="0" borderId="7" xfId="0" applyFont="true" applyBorder="true" applyAlignment="true" applyProtection="true">
      <alignment horizontal="general" vertical="bottom" textRotation="0" wrapText="false" indent="0" shrinkToFit="false"/>
      <protection locked="true" hidden="false"/>
    </xf>
    <xf numFmtId="171" fontId="0" fillId="0" borderId="8" xfId="0" applyFont="true" applyBorder="true" applyAlignment="true" applyProtection="true">
      <alignment horizontal="general" vertical="bottom" textRotation="0" wrapText="false" indent="0" shrinkToFit="false"/>
      <protection locked="true" hidden="false"/>
    </xf>
    <xf numFmtId="164" fontId="7" fillId="0" borderId="6" xfId="0" applyFont="true" applyBorder="true" applyAlignment="true" applyProtection="true">
      <alignment horizontal="general" vertical="bottom" textRotation="0" wrapText="false" indent="0" shrinkToFit="false"/>
      <protection locked="true" hidden="false"/>
    </xf>
    <xf numFmtId="170" fontId="0" fillId="0" borderId="2" xfId="0" applyFont="true" applyBorder="true" applyAlignment="true" applyProtection="true">
      <alignment horizontal="general" vertical="bottom" textRotation="0" wrapText="false" indent="0" shrinkToFit="false"/>
      <protection locked="true" hidden="false"/>
    </xf>
    <xf numFmtId="170" fontId="0" fillId="0" borderId="2" xfId="0" applyFont="true" applyBorder="true" applyAlignment="true" applyProtection="true">
      <alignment horizontal="general" vertical="center" textRotation="0" wrapText="false" indent="0" shrinkToFit="false"/>
      <protection locked="true" hidden="false"/>
    </xf>
    <xf numFmtId="164" fontId="0" fillId="0" borderId="1" xfId="0" applyFont="true" applyBorder="true" applyAlignment="true" applyProtection="true">
      <alignment horizontal="center" vertical="center" textRotation="0" wrapText="false" indent="0" shrinkToFit="false"/>
      <protection locked="true" hidden="false"/>
    </xf>
    <xf numFmtId="164" fontId="13" fillId="0" borderId="1" xfId="0" applyFont="true" applyBorder="true" applyAlignment="true" applyProtection="true">
      <alignment horizontal="general" vertical="bottom" textRotation="0" wrapText="false" indent="0" shrinkToFit="false"/>
      <protection locked="true" hidden="false"/>
    </xf>
    <xf numFmtId="165" fontId="7" fillId="0" borderId="0" xfId="0" applyFont="true" applyBorder="false" applyAlignment="true" applyProtection="true">
      <alignment horizontal="center" vertical="bottom" textRotation="0" wrapText="false" indent="0" shrinkToFit="false"/>
      <protection locked="true" hidden="false"/>
    </xf>
    <xf numFmtId="165" fontId="0" fillId="0" borderId="0" xfId="0" applyFont="true" applyBorder="false" applyAlignment="true" applyProtection="true">
      <alignment horizontal="general" vertical="bottom" textRotation="0" wrapText="false" indent="0" shrinkToFit="false"/>
      <protection locked="true" hidden="false"/>
    </xf>
    <xf numFmtId="167" fontId="0" fillId="0" borderId="0" xfId="0" applyFont="true" applyBorder="false" applyAlignment="true" applyProtection="true">
      <alignment horizontal="general" vertical="bottom" textRotation="0" wrapText="false" indent="0" shrinkToFit="false"/>
      <protection locked="true" hidden="false"/>
    </xf>
    <xf numFmtId="164" fontId="0" fillId="0" borderId="1" xfId="0" applyFont="false" applyBorder="true" applyAlignment="true" applyProtection="true">
      <alignment horizontal="general" vertical="bottom" textRotation="0" wrapText="false" indent="0" shrinkToFit="false"/>
      <protection locked="true" hidden="false"/>
    </xf>
    <xf numFmtId="164" fontId="9" fillId="9" borderId="1" xfId="0" applyFont="true" applyBorder="true" applyAlignment="true" applyProtection="true">
      <alignment horizontal="general" vertical="bottom" textRotation="0" wrapText="false" indent="0" shrinkToFit="false"/>
      <protection locked="true" hidden="false"/>
    </xf>
    <xf numFmtId="164" fontId="0" fillId="13" borderId="1" xfId="0" applyFont="true" applyBorder="true" applyAlignment="true" applyProtection="true">
      <alignment horizontal="center" vertical="center" textRotation="0" wrapText="true" indent="0" shrinkToFit="false"/>
      <protection locked="true" hidden="false"/>
    </xf>
    <xf numFmtId="164" fontId="0" fillId="13" borderId="1" xfId="0" applyFont="true" applyBorder="true" applyAlignment="true" applyProtection="true">
      <alignment horizontal="general" vertical="bottom" textRotation="0" wrapText="false" indent="0" shrinkToFit="false"/>
      <protection locked="true" hidden="false"/>
    </xf>
    <xf numFmtId="165" fontId="7" fillId="13" borderId="1" xfId="0" applyFont="true" applyBorder="true" applyAlignment="true" applyProtection="true">
      <alignment horizontal="general" vertical="bottom" textRotation="0" wrapText="false" indent="0" shrinkToFit="false"/>
      <protection locked="true" hidden="false"/>
    </xf>
    <xf numFmtId="164" fontId="0" fillId="13" borderId="0" xfId="0" applyFont="false" applyBorder="false" applyAlignment="true" applyProtection="true">
      <alignment horizontal="general" vertical="bottom" textRotation="0" wrapText="false" indent="0" shrinkToFit="false"/>
      <protection locked="true" hidden="false"/>
    </xf>
    <xf numFmtId="164" fontId="0" fillId="2" borderId="1" xfId="0" applyFont="true" applyBorder="true" applyAlignment="true" applyProtection="true">
      <alignment horizontal="center" vertical="center" textRotation="0" wrapText="true" indent="0" shrinkToFit="false"/>
      <protection locked="true" hidden="false"/>
    </xf>
    <xf numFmtId="164" fontId="0" fillId="2" borderId="1" xfId="0" applyFont="true" applyBorder="true" applyAlignment="true" applyProtection="true">
      <alignment horizontal="center" vertical="bottom" textRotation="0" wrapText="false" indent="0" shrinkToFit="false"/>
      <protection locked="true" hidden="false"/>
    </xf>
    <xf numFmtId="164" fontId="9" fillId="2" borderId="0" xfId="0" applyFont="true" applyBorder="false" applyAlignment="true" applyProtection="true">
      <alignment horizontal="general" vertical="bottom" textRotation="0" wrapText="false" indent="0" shrinkToFit="false"/>
      <protection locked="true" hidden="false"/>
    </xf>
    <xf numFmtId="164" fontId="0" fillId="6" borderId="1" xfId="0" applyFont="true" applyBorder="true" applyAlignment="true" applyProtection="true">
      <alignment horizontal="center" vertical="center" textRotation="0" wrapText="true" indent="0" shrinkToFit="false"/>
      <protection locked="tru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4" fontId="0" fillId="6" borderId="1" xfId="0" applyFont="true" applyBorder="true" applyAlignment="true" applyProtection="true">
      <alignment horizontal="center" vertical="bottom" textRotation="0" wrapText="false" indent="0" shrinkToFit="false"/>
      <protection locked="true" hidden="false"/>
    </xf>
    <xf numFmtId="164" fontId="0" fillId="14" borderId="1" xfId="0" applyFont="true" applyBorder="true" applyAlignment="true" applyProtection="true">
      <alignment horizontal="center" vertical="center" textRotation="0" wrapText="true" indent="0" shrinkToFit="false"/>
      <protection locked="true" hidden="false"/>
    </xf>
    <xf numFmtId="164" fontId="0" fillId="14" borderId="1" xfId="0" applyFont="true" applyBorder="true" applyAlignment="true" applyProtection="true">
      <alignment horizontal="center" vertical="bottom" textRotation="0" wrapText="true" indent="0" shrinkToFit="false"/>
      <protection locked="true" hidden="false"/>
    </xf>
    <xf numFmtId="164" fontId="0" fillId="14" borderId="1" xfId="0" applyFont="true" applyBorder="true" applyAlignment="true" applyProtection="true">
      <alignment horizontal="general" vertical="bottom" textRotation="0" wrapText="false" indent="0" shrinkToFit="false"/>
      <protection locked="true" hidden="false"/>
    </xf>
    <xf numFmtId="164" fontId="0" fillId="14" borderId="0" xfId="0" applyFont="false" applyBorder="false" applyAlignment="true" applyProtection="true">
      <alignment horizontal="general" vertical="bottom" textRotation="0" wrapText="false" indent="0" shrinkToFit="false"/>
      <protection locked="true" hidden="false"/>
    </xf>
    <xf numFmtId="164" fontId="0" fillId="5" borderId="1" xfId="0" applyFont="true" applyBorder="true" applyAlignment="true" applyProtection="true">
      <alignment horizontal="center" vertical="center" textRotation="0" wrapText="true" indent="0" shrinkToFit="false"/>
      <protection locked="true" hidden="false"/>
    </xf>
    <xf numFmtId="164" fontId="0" fillId="15" borderId="1" xfId="0" applyFont="true" applyBorder="true" applyAlignment="true" applyProtection="true">
      <alignment horizontal="general" vertical="top" textRotation="0" wrapText="true" indent="0" shrinkToFit="false"/>
      <protection locked="true" hidden="false"/>
    </xf>
    <xf numFmtId="164" fontId="0" fillId="15" borderId="1" xfId="0" applyFont="true" applyBorder="true" applyAlignment="true" applyProtection="true">
      <alignment horizontal="center" vertical="bottom" textRotation="0" wrapText="false" indent="0" shrinkToFit="false"/>
      <protection locked="true" hidden="false"/>
    </xf>
    <xf numFmtId="164" fontId="0" fillId="15" borderId="1" xfId="0" applyFont="true" applyBorder="true" applyAlignment="true" applyProtection="true">
      <alignment horizontal="general" vertical="bottom" textRotation="0" wrapText="false" indent="0" shrinkToFit="false"/>
      <protection locked="true" hidden="false"/>
    </xf>
    <xf numFmtId="164" fontId="0" fillId="15" borderId="0" xfId="0" applyFont="false" applyBorder="false" applyAlignment="true" applyProtection="true">
      <alignment horizontal="general" vertical="bottom" textRotation="0" wrapText="false" indent="0" shrinkToFit="false"/>
      <protection locked="true" hidden="false"/>
    </xf>
    <xf numFmtId="164" fontId="7" fillId="16" borderId="1" xfId="0" applyFont="true" applyBorder="true" applyAlignment="true" applyProtection="true">
      <alignment horizontal="general" vertical="top" textRotation="0" wrapText="true" indent="0" shrinkToFit="false"/>
      <protection locked="true" hidden="false"/>
    </xf>
    <xf numFmtId="164" fontId="0" fillId="16" borderId="1" xfId="0" applyFont="true" applyBorder="true" applyAlignment="true" applyProtection="true">
      <alignment horizontal="center" vertical="bottom" textRotation="0" wrapText="true" indent="0" shrinkToFit="false"/>
      <protection locked="true" hidden="false"/>
    </xf>
    <xf numFmtId="164" fontId="0" fillId="16" borderId="1" xfId="0" applyFont="true" applyBorder="true" applyAlignment="true" applyProtection="true">
      <alignment horizontal="general" vertical="bottom" textRotation="0" wrapText="false" indent="0" shrinkToFit="false"/>
      <protection locked="true" hidden="false"/>
    </xf>
    <xf numFmtId="164" fontId="0" fillId="16" borderId="0" xfId="0" applyFont="false" applyBorder="false" applyAlignment="true" applyProtection="true">
      <alignment horizontal="general" vertical="bottom" textRotation="0" wrapText="false" indent="0" shrinkToFit="false"/>
      <protection locked="true" hidden="false"/>
    </xf>
    <xf numFmtId="165" fontId="7" fillId="0" borderId="2" xfId="0" applyFont="true" applyBorder="true" applyAlignment="true" applyProtection="true">
      <alignment horizontal="center" vertical="center" textRotation="0" wrapText="true" indent="0" shrinkToFit="false"/>
      <protection locked="true" hidden="false"/>
    </xf>
    <xf numFmtId="165" fontId="0" fillId="0" borderId="2" xfId="0" applyFont="true" applyBorder="true" applyAlignment="true" applyProtection="true">
      <alignment horizontal="center" vertical="center" textRotation="0" wrapText="true" indent="0" shrinkToFit="false"/>
      <protection locked="true" hidden="false"/>
    </xf>
    <xf numFmtId="164" fontId="0" fillId="0" borderId="2" xfId="0" applyFont="true" applyBorder="true" applyAlignment="true" applyProtection="true">
      <alignment horizontal="general" vertical="top" textRotation="0" wrapText="false" indent="0" shrinkToFit="false"/>
      <protection locked="true" hidden="false"/>
    </xf>
    <xf numFmtId="174" fontId="0" fillId="0" borderId="0" xfId="0" applyFont="true" applyBorder="true" applyAlignment="true" applyProtection="true">
      <alignment horizontal="general" vertical="bottom" textRotation="0" wrapText="false" indent="0" shrinkToFit="false"/>
      <protection locked="true" hidden="false"/>
    </xf>
    <xf numFmtId="164" fontId="0" fillId="17" borderId="2" xfId="0" applyFont="true" applyBorder="true" applyAlignment="true" applyProtection="true">
      <alignment horizontal="center" vertical="center" textRotation="0" wrapText="true" indent="0" shrinkToFit="false"/>
      <protection locked="true" hidden="false"/>
    </xf>
    <xf numFmtId="164" fontId="0" fillId="17" borderId="2" xfId="0" applyFont="true" applyBorder="true" applyAlignment="true" applyProtection="true">
      <alignment horizontal="center" vertical="bottom" textRotation="0" wrapText="true" indent="0" shrinkToFit="false"/>
      <protection locked="true" hidden="false"/>
    </xf>
    <xf numFmtId="165" fontId="7" fillId="17" borderId="2" xfId="0" applyFont="true" applyBorder="true" applyAlignment="true" applyProtection="true">
      <alignment horizontal="center" vertical="bottom" textRotation="0" wrapText="false" indent="0" shrinkToFit="false"/>
      <protection locked="true" hidden="false"/>
    </xf>
    <xf numFmtId="164" fontId="0" fillId="17" borderId="2" xfId="0" applyFont="true" applyBorder="true" applyAlignment="true" applyProtection="true">
      <alignment horizontal="left" vertical="center" textRotation="0" wrapText="true" indent="0" shrinkToFit="false"/>
      <protection locked="true" hidden="false"/>
    </xf>
    <xf numFmtId="164" fontId="0" fillId="17" borderId="2" xfId="0" applyFont="true" applyBorder="true" applyAlignment="true" applyProtection="true">
      <alignment horizontal="center" vertical="bottom" textRotation="0" wrapText="false" indent="0" shrinkToFit="false"/>
      <protection locked="true" hidden="false"/>
    </xf>
    <xf numFmtId="165" fontId="7" fillId="17" borderId="2" xfId="0" applyFont="true" applyBorder="true" applyAlignment="true" applyProtection="true">
      <alignment horizontal="general" vertical="bottom" textRotation="0" wrapText="false" indent="0" shrinkToFit="false"/>
      <protection locked="true" hidden="false"/>
    </xf>
    <xf numFmtId="165" fontId="0" fillId="17" borderId="2" xfId="0" applyFont="true" applyBorder="true" applyAlignment="true" applyProtection="true">
      <alignment horizontal="general" vertical="bottom" textRotation="0" wrapText="false" indent="0" shrinkToFit="false"/>
      <protection locked="true" hidden="false"/>
    </xf>
    <xf numFmtId="174" fontId="0" fillId="0" borderId="2" xfId="0" applyFont="true" applyBorder="true" applyAlignment="true" applyProtection="true">
      <alignment horizontal="general" vertical="bottom" textRotation="0" wrapText="false" indent="0" shrinkToFit="false"/>
      <protection locked="true" hidden="false"/>
    </xf>
    <xf numFmtId="164" fontId="0" fillId="0" borderId="2" xfId="0" applyFont="true" applyBorder="true" applyAlignment="true" applyProtection="true">
      <alignment horizontal="general" vertical="top" textRotation="0" wrapText="true" indent="0" shrinkToFit="false"/>
      <protection locked="true" hidden="false"/>
    </xf>
    <xf numFmtId="164" fontId="7" fillId="0" borderId="2" xfId="0" applyFont="true" applyBorder="true" applyAlignment="true" applyProtection="true">
      <alignment horizontal="general" vertical="top" textRotation="0" wrapText="true" indent="0" shrinkToFit="false"/>
      <protection locked="true" hidden="false"/>
    </xf>
    <xf numFmtId="164" fontId="0" fillId="0" borderId="0" xfId="0" applyFont="true" applyBorder="false" applyAlignment="true" applyProtection="true">
      <alignment horizontal="left" vertical="top" textRotation="0" wrapText="false" indent="0" shrinkToFit="false"/>
      <protection locked="true" hidden="false"/>
    </xf>
    <xf numFmtId="164" fontId="0" fillId="0" borderId="6" xfId="0" applyFont="true" applyBorder="true" applyAlignment="true" applyProtection="true">
      <alignment horizontal="center" vertical="bottom" textRotation="0" wrapText="false" indent="0" shrinkToFit="false"/>
      <protection locked="true" hidden="false"/>
    </xf>
    <xf numFmtId="164" fontId="0" fillId="0" borderId="10" xfId="0" applyFont="true" applyBorder="true" applyAlignment="true" applyProtection="true">
      <alignment horizontal="left" vertical="center" textRotation="0" wrapText="false" indent="0" shrinkToFit="false"/>
      <protection locked="true" hidden="false"/>
    </xf>
    <xf numFmtId="164" fontId="0" fillId="0" borderId="11" xfId="0" applyFont="true" applyBorder="true" applyAlignment="true" applyProtection="true">
      <alignment horizontal="left" vertical="center" textRotation="0" wrapText="false" indent="0" shrinkToFit="false"/>
      <protection locked="true" hidden="false"/>
    </xf>
    <xf numFmtId="164" fontId="0" fillId="0" borderId="12" xfId="0" applyFont="true" applyBorder="true" applyAlignment="true" applyProtection="true">
      <alignment horizontal="general" vertical="bottom" textRotation="0" wrapText="false" indent="0" shrinkToFit="false"/>
      <protection locked="true" hidden="false"/>
    </xf>
    <xf numFmtId="164" fontId="0" fillId="0" borderId="13" xfId="0" applyFont="true" applyBorder="true" applyAlignment="true" applyProtection="true">
      <alignment horizontal="general" vertical="bottom" textRotation="0" wrapText="false" indent="0" shrinkToFit="false"/>
      <protection locked="true" hidden="false"/>
    </xf>
    <xf numFmtId="164" fontId="0"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false" applyBorder="false" applyAlignment="true" applyProtection="true">
      <alignment horizontal="center" vertical="top" textRotation="0" wrapText="false" indent="0" shrinkToFit="false"/>
      <protection locked="true" hidden="false"/>
    </xf>
    <xf numFmtId="164" fontId="0" fillId="0" borderId="0" xfId="0" applyFont="false" applyBorder="false" applyAlignment="true" applyProtection="true">
      <alignment horizontal="general" vertical="top"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true" indent="0" shrinkToFit="false"/>
      <protection locked="true" hidden="false"/>
    </xf>
    <xf numFmtId="164" fontId="0" fillId="0" borderId="0" xfId="0" applyFont="true" applyBorder="false" applyAlignment="true" applyProtection="true">
      <alignment horizontal="general" vertical="top" textRotation="0" wrapText="false" indent="0" shrinkToFit="false"/>
      <protection locked="true" hidden="false"/>
    </xf>
    <xf numFmtId="164" fontId="7" fillId="0" borderId="2" xfId="0" applyFont="true" applyBorder="true" applyAlignment="true" applyProtection="true">
      <alignment horizontal="general" vertical="center" textRotation="0" wrapText="false" indent="0" shrinkToFit="false"/>
      <protection locked="true" hidden="false"/>
    </xf>
    <xf numFmtId="164" fontId="7" fillId="0" borderId="2" xfId="0" applyFont="true" applyBorder="true" applyAlignment="true" applyProtection="true">
      <alignment horizontal="general" vertical="bottom" textRotation="0" wrapText="true" indent="0" shrinkToFit="false"/>
      <protection locked="true" hidden="false"/>
    </xf>
    <xf numFmtId="164" fontId="15" fillId="0" borderId="2" xfId="0" applyFont="true" applyBorder="true" applyAlignment="true" applyProtection="true">
      <alignment horizontal="general" vertical="bottom" textRotation="0" wrapText="false" indent="0" shrinkToFit="false"/>
      <protection locked="true" hidden="false"/>
    </xf>
    <xf numFmtId="170" fontId="0" fillId="0" borderId="2" xfId="0" applyFont="false" applyBorder="true" applyAlignment="true" applyProtection="true">
      <alignment horizontal="general" vertical="bottom" textRotation="0" wrapText="false" indent="0" shrinkToFit="false"/>
      <protection locked="true" hidden="false"/>
    </xf>
    <xf numFmtId="164" fontId="7" fillId="0" borderId="2" xfId="0" applyFont="true" applyBorder="true" applyAlignment="true" applyProtection="true">
      <alignment horizontal="general" vertical="top" textRotation="0" wrapText="false" indent="0" shrinkToFit="false"/>
      <protection locked="true" hidden="false"/>
    </xf>
    <xf numFmtId="171" fontId="0" fillId="0" borderId="2" xfId="0" applyFont="false" applyBorder="true" applyAlignment="true" applyProtection="true">
      <alignment horizontal="general" vertical="top" textRotation="0" wrapText="false" indent="0" shrinkToFit="false"/>
      <protection locked="true" hidden="false"/>
    </xf>
    <xf numFmtId="175" fontId="0" fillId="0" borderId="0" xfId="0" applyFont="false" applyBorder="false" applyAlignment="true" applyProtection="true">
      <alignment horizontal="general" vertical="bottom" textRotation="0" wrapText="false" indent="0" shrinkToFit="false"/>
      <protection locked="true" hidden="false"/>
    </xf>
    <xf numFmtId="165" fontId="0" fillId="0" borderId="2" xfId="0" applyFont="false" applyBorder="true" applyAlignment="true" applyProtection="true">
      <alignment horizontal="general" vertical="top" textRotation="0" wrapText="false" indent="0" shrinkToFit="false"/>
      <protection locked="true" hidden="false"/>
    </xf>
    <xf numFmtId="164" fontId="16" fillId="0" borderId="2" xfId="0" applyFont="true" applyBorder="true" applyAlignment="true" applyProtection="true">
      <alignment horizontal="general" vertical="bottom" textRotation="0" wrapText="false" indent="0" shrinkToFit="false"/>
      <protection locked="true" hidden="false"/>
    </xf>
    <xf numFmtId="164" fontId="0" fillId="0" borderId="2" xfId="0" applyFont="false" applyBorder="true" applyAlignment="true" applyProtection="true">
      <alignment horizontal="center" vertical="bottom" textRotation="0" wrapText="false" indent="0" shrinkToFit="false"/>
      <protection locked="true" hidden="false"/>
    </xf>
    <xf numFmtId="164" fontId="7" fillId="0" borderId="2" xfId="0" applyFont="true" applyBorder="true" applyAlignment="true" applyProtection="true">
      <alignment horizontal="general" vertical="center" textRotation="0" wrapText="true" indent="0" shrinkToFit="false"/>
      <protection locked="true" hidden="false"/>
    </xf>
    <xf numFmtId="164" fontId="15" fillId="0" borderId="2" xfId="0" applyFont="true" applyBorder="true" applyAlignment="true" applyProtection="true">
      <alignment horizontal="general" vertical="bottom" textRotation="0" wrapText="true" indent="0" shrinkToFit="false"/>
      <protection locked="true" hidden="false"/>
    </xf>
    <xf numFmtId="164" fontId="0" fillId="0" borderId="0" xfId="0" applyFont="false" applyBorder="false" applyAlignment="true" applyProtection="true">
      <alignment horizontal="general" vertical="center" textRotation="0" wrapText="true" indent="0" shrinkToFit="false"/>
      <protection locked="true" hidden="false"/>
    </xf>
    <xf numFmtId="164" fontId="0" fillId="0" borderId="0" xfId="0" applyFont="false" applyBorder="false" applyAlignment="true" applyProtection="true">
      <alignment horizontal="left" vertical="bottom" textRotation="0" wrapText="true" indent="0" shrinkToFit="false"/>
      <protection locked="true" hidden="false"/>
    </xf>
    <xf numFmtId="164" fontId="0" fillId="0" borderId="0" xfId="0" applyFont="false" applyBorder="false" applyAlignment="true" applyProtection="true">
      <alignment horizontal="center" vertical="center" textRotation="0" wrapText="true" indent="0" shrinkToFit="false"/>
      <protection locked="true" hidden="false"/>
    </xf>
    <xf numFmtId="164" fontId="0" fillId="0" borderId="0" xfId="0" applyFont="false" applyBorder="false" applyAlignment="true" applyProtection="true">
      <alignment horizontal="general" vertical="top" textRotation="0" wrapText="true" indent="0" shrinkToFit="false"/>
      <protection locked="true" hidden="false"/>
    </xf>
    <xf numFmtId="164" fontId="0" fillId="0" borderId="0" xfId="0" applyFont="true" applyBorder="false" applyAlignment="true" applyProtection="true">
      <alignment horizontal="general" vertical="center" textRotation="0" wrapText="false" indent="0" shrinkToFit="false"/>
      <protection locked="true" hidden="false"/>
    </xf>
    <xf numFmtId="164" fontId="0" fillId="0" borderId="0" xfId="0" applyFont="false" applyBorder="false" applyAlignment="true" applyProtection="true">
      <alignment horizontal="left" vertical="top" textRotation="0" wrapText="true" indent="0" shrinkToFit="false"/>
      <protection locked="true" hidden="false"/>
    </xf>
    <xf numFmtId="165" fontId="0" fillId="0" borderId="0" xfId="0" applyFont="false" applyBorder="false" applyAlignment="true" applyProtection="true">
      <alignment horizontal="center" vertical="center" textRotation="0" wrapText="true" indent="0" shrinkToFit="false"/>
      <protection locked="true" hidden="false"/>
    </xf>
    <xf numFmtId="164" fontId="0" fillId="0" borderId="2" xfId="0" applyFont="true" applyBorder="true" applyAlignment="true" applyProtection="true">
      <alignment horizontal="center" vertical="top" textRotation="0" wrapText="true" indent="0" shrinkToFit="false"/>
      <protection locked="true" hidden="false"/>
    </xf>
    <xf numFmtId="164" fontId="7" fillId="0" borderId="2" xfId="0" applyFont="true" applyBorder="true" applyAlignment="true" applyProtection="true">
      <alignment horizontal="center" vertical="center" textRotation="0" wrapText="true" indent="0" shrinkToFit="false"/>
      <protection locked="true" hidden="false"/>
    </xf>
    <xf numFmtId="165" fontId="0" fillId="0" borderId="2" xfId="0" applyFont="false" applyBorder="true" applyAlignment="true" applyProtection="true">
      <alignment horizontal="center" vertical="center" textRotation="0" wrapText="true" indent="0" shrinkToFit="false"/>
      <protection locked="true" hidden="false"/>
    </xf>
    <xf numFmtId="164" fontId="0" fillId="0" borderId="2" xfId="0" applyFont="true" applyBorder="true" applyAlignment="true" applyProtection="true">
      <alignment horizontal="left" vertical="bottom" textRotation="0" wrapText="true" indent="0" shrinkToFit="false"/>
      <protection locked="true" hidden="false"/>
    </xf>
    <xf numFmtId="164" fontId="7" fillId="0" borderId="2" xfId="0" applyFont="true" applyBorder="true" applyAlignment="true" applyProtection="true">
      <alignment horizontal="left" vertical="center" textRotation="0" wrapText="true" indent="0" shrinkToFit="false"/>
      <protection locked="true" hidden="false"/>
    </xf>
    <xf numFmtId="164" fontId="0" fillId="0" borderId="0" xfId="0" applyFont="true" applyBorder="true" applyAlignment="true" applyProtection="true">
      <alignment horizontal="general" vertical="top" textRotation="0" wrapText="true" indent="0" shrinkToFit="false"/>
      <protection locked="true" hidden="false"/>
    </xf>
    <xf numFmtId="164" fontId="0" fillId="0" borderId="0" xfId="0" applyFont="true" applyBorder="true" applyAlignment="true" applyProtection="true">
      <alignment horizontal="left" vertical="top" textRotation="0" wrapText="true" indent="0" shrinkToFit="false"/>
      <protection locked="true" hidden="false"/>
    </xf>
    <xf numFmtId="164" fontId="7" fillId="0" borderId="0" xfId="0" applyFont="true" applyBorder="true" applyAlignment="true" applyProtection="true">
      <alignment horizontal="general" vertical="top" textRotation="0" wrapText="true" indent="0" shrinkToFit="false"/>
      <protection locked="true" hidden="false"/>
    </xf>
    <xf numFmtId="164" fontId="7" fillId="0" borderId="0" xfId="0" applyFont="true" applyBorder="true" applyAlignment="true" applyProtection="true">
      <alignment horizontal="general" vertical="top" textRotation="0" wrapText="false" indent="0" shrinkToFit="false"/>
      <protection locked="true" hidden="false"/>
    </xf>
    <xf numFmtId="173" fontId="0" fillId="0" borderId="2" xfId="0" applyFont="false" applyBorder="true" applyAlignment="true" applyProtection="true">
      <alignment horizontal="center" vertical="center" textRotation="0" wrapText="true" indent="0" shrinkToFit="false"/>
      <protection locked="true" hidden="false"/>
    </xf>
    <xf numFmtId="164" fontId="7" fillId="0" borderId="2" xfId="0" applyFont="true" applyBorder="true" applyAlignment="true" applyProtection="true">
      <alignment horizontal="left" vertical="bottom" textRotation="0" wrapText="true" indent="0" shrinkToFit="false"/>
      <protection locked="true" hidden="false"/>
    </xf>
    <xf numFmtId="164" fontId="0" fillId="0" borderId="2" xfId="0" applyFont="false" applyBorder="true" applyAlignment="true" applyProtection="true">
      <alignment horizontal="left" vertical="bottom" textRotation="0" wrapText="true" indent="0" shrinkToFit="false"/>
      <protection locked="true" hidden="false"/>
    </xf>
    <xf numFmtId="164" fontId="15" fillId="0" borderId="2" xfId="0" applyFont="true" applyBorder="true" applyAlignment="true" applyProtection="true">
      <alignment horizontal="left" vertical="center" textRotation="0" wrapText="true" indent="0" shrinkToFit="false"/>
      <protection locked="true" hidden="false"/>
    </xf>
    <xf numFmtId="164" fontId="0" fillId="0" borderId="2" xfId="0" applyFont="false" applyBorder="true" applyAlignment="true" applyProtection="true">
      <alignment horizontal="center" vertical="center" textRotation="0" wrapText="true" indent="0" shrinkToFit="false"/>
      <protection locked="true" hidden="false"/>
    </xf>
    <xf numFmtId="164" fontId="23" fillId="0" borderId="2" xfId="0" applyFont="true" applyBorder="true" applyAlignment="true" applyProtection="true">
      <alignment horizontal="general" vertical="top" textRotation="0" wrapText="true" indent="0" shrinkToFit="false"/>
      <protection locked="true" hidden="false"/>
    </xf>
    <xf numFmtId="164" fontId="0" fillId="0" borderId="0" xfId="0" applyFont="false" applyBorder="false" applyAlignment="true" applyProtection="true">
      <alignment horizontal="center" vertical="bottom" textRotation="0" wrapText="tru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true" hidden="false"/>
    </xf>
    <xf numFmtId="164" fontId="15" fillId="0" borderId="2" xfId="0" applyFont="true" applyBorder="true" applyAlignment="true" applyProtection="true">
      <alignment horizontal="general" vertical="top" textRotation="0" wrapText="true" indent="0" shrinkToFit="false"/>
      <protection locked="true" hidden="false"/>
    </xf>
    <xf numFmtId="164" fontId="0" fillId="0" borderId="2" xfId="0" applyFont="false" applyBorder="true" applyAlignment="true" applyProtection="true">
      <alignment horizontal="center" vertical="center" textRotation="0" wrapText="false" indent="0" shrinkToFit="false"/>
      <protection locked="true" hidden="false"/>
    </xf>
    <xf numFmtId="164" fontId="0" fillId="0" borderId="2" xfId="0" applyFont="true" applyBorder="true" applyAlignment="true" applyProtection="true">
      <alignment horizontal="left"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EEEEEE"/>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FFCCFF"/>
      <rgbColor rgb="FF993366"/>
      <rgbColor rgb="FFFFFFCC"/>
      <rgbColor rgb="FFCFE7F5"/>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E6E6FF"/>
      <rgbColor rgb="FFCCFFCC"/>
      <rgbColor rgb="FFFFFF99"/>
      <rgbColor rgb="FF99CCFF"/>
      <rgbColor rgb="FFFF99CC"/>
      <rgbColor rgb="FFE0C2CD"/>
      <rgbColor rgb="FFFFCC99"/>
      <rgbColor rgb="FF3366FF"/>
      <rgbColor rgb="FF66CC99"/>
      <rgbColor rgb="FF99CC00"/>
      <rgbColor rgb="FFFFCC00"/>
      <rgbColor rgb="FFFF9900"/>
      <rgbColor rgb="FFFF3333"/>
      <rgbColor rgb="FF666699"/>
      <rgbColor rgb="FF99CC99"/>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M135"/>
  <sheetViews>
    <sheetView showFormulas="false" showGridLines="false" showRowColHeaders="true" showZeros="true" rightToLeft="false" tabSelected="true" showOutlineSymbols="true" defaultGridColor="true" view="normal" topLeftCell="A1" colorId="64" zoomScale="105" zoomScaleNormal="105" zoomScalePageLayoutView="100" workbookViewId="0">
      <selection pane="topLeft" activeCell="B5" activeCellId="0" sqref="B5"/>
    </sheetView>
  </sheetViews>
  <sheetFormatPr defaultColWidth="10.6953125" defaultRowHeight="17" customHeight="true" zeroHeight="false" outlineLevelRow="0" outlineLevelCol="0"/>
  <cols>
    <col collapsed="false" customWidth="true" hidden="false" outlineLevel="0" max="1" min="1" style="1" width="3.43"/>
    <col collapsed="false" customWidth="true" hidden="false" outlineLevel="0" max="2" min="2" style="2" width="7.43"/>
    <col collapsed="false" customWidth="true" hidden="false" outlineLevel="0" max="3" min="3" style="2" width="13.43"/>
    <col collapsed="false" customWidth="true" hidden="false" outlineLevel="0" max="4" min="4" style="2" width="14.31"/>
    <col collapsed="false" customWidth="true" hidden="false" outlineLevel="0" max="5" min="5" style="2" width="14.18"/>
    <col collapsed="false" customWidth="true" hidden="false" outlineLevel="0" max="7" min="6" style="2" width="14.31"/>
    <col collapsed="false" customWidth="true" hidden="false" outlineLevel="0" max="8" min="8" style="2" width="12.18"/>
    <col collapsed="false" customWidth="true" hidden="false" outlineLevel="0" max="9" min="9" style="2" width="13.31"/>
    <col collapsed="false" customWidth="true" hidden="false" outlineLevel="0" max="46" min="10" style="2" width="12.18"/>
  </cols>
  <sheetData>
    <row r="1" s="5" customFormat="true" ht="19.7" hidden="false" customHeight="false" outlineLevel="0" collapsed="false">
      <c r="A1" s="3" t="s">
        <v>0</v>
      </c>
      <c r="B1" s="3"/>
      <c r="C1" s="3"/>
      <c r="D1" s="3"/>
      <c r="E1" s="3"/>
      <c r="F1" s="3"/>
      <c r="G1" s="3"/>
      <c r="H1" s="3"/>
      <c r="I1" s="3"/>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row>
    <row r="2" s="5" customFormat="true" ht="17" hidden="false" customHeight="false" outlineLevel="0" collapsed="false">
      <c r="A2" s="6"/>
      <c r="B2" s="7"/>
      <c r="C2" s="7"/>
      <c r="D2" s="8"/>
      <c r="E2" s="8"/>
      <c r="F2" s="8"/>
      <c r="G2" s="8"/>
      <c r="H2" s="8"/>
      <c r="I2" s="8"/>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row>
    <row r="3" s="11" customFormat="true" ht="16.3" hidden="false" customHeight="true" outlineLevel="0" collapsed="false">
      <c r="A3" s="9" t="s">
        <v>1</v>
      </c>
      <c r="B3" s="9"/>
      <c r="C3" s="9"/>
      <c r="D3" s="9"/>
      <c r="E3" s="9"/>
      <c r="F3" s="9"/>
      <c r="G3" s="9"/>
      <c r="H3" s="9"/>
      <c r="I3" s="9"/>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row>
    <row r="4" s="11" customFormat="true" ht="34.1" hidden="false" customHeight="true" outlineLevel="0" collapsed="false">
      <c r="A4" s="9"/>
      <c r="B4" s="12" t="s">
        <v>2</v>
      </c>
      <c r="C4" s="12"/>
      <c r="D4" s="12"/>
      <c r="E4" s="12"/>
      <c r="F4" s="12"/>
      <c r="G4" s="12"/>
      <c r="H4" s="12"/>
      <c r="I4" s="12"/>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row>
    <row r="5" s="11" customFormat="true" ht="17" hidden="false" customHeight="false" outlineLevel="0" collapsed="false">
      <c r="A5" s="9"/>
      <c r="B5" s="12"/>
      <c r="C5" s="12"/>
      <c r="D5" s="12"/>
      <c r="E5" s="12"/>
      <c r="F5" s="12"/>
      <c r="G5" s="12"/>
      <c r="H5" s="12"/>
      <c r="I5" s="12"/>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row>
    <row r="6" s="14" customFormat="true" ht="17" hidden="false" customHeight="false" outlineLevel="0" collapsed="false">
      <c r="A6" s="9" t="s">
        <v>3</v>
      </c>
      <c r="B6" s="9"/>
      <c r="C6" s="9"/>
      <c r="D6" s="9"/>
      <c r="E6" s="9"/>
      <c r="F6" s="9"/>
      <c r="G6" s="9"/>
      <c r="H6" s="9"/>
      <c r="I6" s="9"/>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row>
    <row r="7" s="14" customFormat="true" ht="34.1" hidden="false" customHeight="true" outlineLevel="0" collapsed="false">
      <c r="A7" s="15"/>
      <c r="B7" s="12" t="s">
        <v>4</v>
      </c>
      <c r="C7" s="12"/>
      <c r="D7" s="12"/>
      <c r="E7" s="12"/>
      <c r="F7" s="12"/>
      <c r="G7" s="12"/>
      <c r="H7" s="12"/>
      <c r="I7" s="12"/>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row>
    <row r="8" s="5" customFormat="true" ht="17" hidden="false" customHeight="false" outlineLevel="0" collapsed="false">
      <c r="A8" s="6"/>
      <c r="B8" s="16"/>
      <c r="C8" s="17"/>
      <c r="D8" s="15"/>
      <c r="E8" s="15"/>
      <c r="F8" s="15"/>
      <c r="G8" s="15"/>
      <c r="H8" s="15"/>
      <c r="I8" s="15"/>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row>
    <row r="9" s="5" customFormat="true" ht="17" hidden="false" customHeight="false" outlineLevel="0" collapsed="false">
      <c r="A9" s="9" t="s">
        <v>5</v>
      </c>
      <c r="B9" s="9"/>
      <c r="C9" s="9"/>
      <c r="D9" s="9"/>
      <c r="E9" s="9"/>
      <c r="F9" s="9"/>
      <c r="G9" s="9"/>
      <c r="H9" s="9"/>
      <c r="I9" s="9"/>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row>
    <row r="10" s="5" customFormat="true" ht="59.7" hidden="false" customHeight="true" outlineLevel="0" collapsed="false">
      <c r="A10" s="15"/>
      <c r="B10" s="12" t="s">
        <v>6</v>
      </c>
      <c r="C10" s="12"/>
      <c r="D10" s="12"/>
      <c r="E10" s="12"/>
      <c r="F10" s="12"/>
      <c r="G10" s="12"/>
      <c r="H10" s="12"/>
      <c r="I10" s="12"/>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row>
    <row r="11" s="5" customFormat="true" ht="17" hidden="false" customHeight="false" outlineLevel="0" collapsed="false">
      <c r="A11" s="6"/>
      <c r="B11" s="16"/>
      <c r="C11" s="17"/>
      <c r="D11" s="15"/>
      <c r="E11" s="15"/>
      <c r="F11" s="15"/>
      <c r="G11" s="15"/>
      <c r="H11" s="15"/>
      <c r="I11" s="15"/>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row>
    <row r="12" s="5" customFormat="true" ht="17" hidden="false" customHeight="false" outlineLevel="0" collapsed="false">
      <c r="A12" s="9" t="s">
        <v>7</v>
      </c>
      <c r="B12" s="9"/>
      <c r="C12" s="9"/>
      <c r="D12" s="9"/>
      <c r="E12" s="9"/>
      <c r="F12" s="9"/>
      <c r="G12" s="9"/>
      <c r="H12" s="9"/>
      <c r="I12" s="9"/>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row>
    <row r="13" s="14" customFormat="true" ht="45.45" hidden="false" customHeight="true" outlineLevel="0" collapsed="false">
      <c r="A13" s="15"/>
      <c r="B13" s="12" t="s">
        <v>8</v>
      </c>
      <c r="C13" s="12"/>
      <c r="D13" s="12"/>
      <c r="E13" s="12"/>
      <c r="F13" s="12"/>
      <c r="G13" s="12"/>
      <c r="H13" s="12"/>
      <c r="I13" s="12"/>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row>
    <row r="14" s="14" customFormat="true" ht="17" hidden="false" customHeight="false" outlineLevel="0" collapsed="false">
      <c r="A14" s="15"/>
      <c r="B14" s="16"/>
      <c r="C14" s="17"/>
      <c r="D14" s="15"/>
      <c r="E14" s="15"/>
      <c r="F14" s="15"/>
      <c r="G14" s="15"/>
      <c r="H14" s="15"/>
      <c r="I14" s="15"/>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row>
    <row r="15" s="14" customFormat="true" ht="17.05" hidden="false" customHeight="false" outlineLevel="0" collapsed="false">
      <c r="A15" s="15"/>
      <c r="B15" s="18" t="s">
        <v>9</v>
      </c>
      <c r="C15" s="18"/>
      <c r="D15" s="18"/>
      <c r="E15" s="18"/>
      <c r="F15" s="18"/>
      <c r="G15" s="18"/>
      <c r="H15" s="18"/>
      <c r="I15" s="18"/>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row>
    <row r="16" s="5" customFormat="true" ht="31.25" hidden="false" customHeight="true" outlineLevel="0" collapsed="false">
      <c r="A16" s="6"/>
      <c r="B16" s="12" t="s">
        <v>10</v>
      </c>
      <c r="C16" s="12"/>
      <c r="D16" s="12"/>
      <c r="E16" s="12"/>
      <c r="F16" s="12"/>
      <c r="G16" s="12"/>
      <c r="H16" s="12"/>
      <c r="I16" s="12"/>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row>
    <row r="17" s="14" customFormat="true" ht="17.05" hidden="false" customHeight="false" outlineLevel="0" collapsed="false">
      <c r="A17" s="15"/>
      <c r="B17" s="16" t="s">
        <v>11</v>
      </c>
      <c r="C17" s="17"/>
      <c r="D17" s="15"/>
      <c r="E17" s="15"/>
      <c r="F17" s="15"/>
      <c r="G17" s="15"/>
      <c r="H17" s="15"/>
      <c r="I17" s="15"/>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row>
    <row r="18" s="14" customFormat="true" ht="17.05" hidden="false" customHeight="false" outlineLevel="0" collapsed="false">
      <c r="A18" s="15"/>
      <c r="B18" s="20" t="s">
        <v>12</v>
      </c>
      <c r="C18" s="20"/>
      <c r="D18" s="21" t="n">
        <v>44197</v>
      </c>
      <c r="E18" s="6" t="s">
        <v>13</v>
      </c>
      <c r="F18" s="15"/>
      <c r="G18" s="15"/>
      <c r="H18" s="15"/>
      <c r="I18" s="15"/>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row>
    <row r="19" s="14" customFormat="true" ht="17.05" hidden="false" customHeight="false" outlineLevel="0" collapsed="false">
      <c r="A19" s="15"/>
      <c r="B19" s="22" t="s">
        <v>14</v>
      </c>
      <c r="C19" s="22"/>
      <c r="D19" s="23" t="n">
        <v>23800000</v>
      </c>
      <c r="E19" s="6" t="s">
        <v>15</v>
      </c>
      <c r="F19" s="6"/>
      <c r="G19" s="15"/>
      <c r="H19" s="15"/>
      <c r="I19" s="15"/>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row>
    <row r="20" s="5" customFormat="true" ht="17" hidden="false" customHeight="false" outlineLevel="0" collapsed="false">
      <c r="A20" s="6"/>
      <c r="B20" s="22" t="s">
        <v>16</v>
      </c>
      <c r="C20" s="22"/>
      <c r="D20" s="24" t="n">
        <v>38</v>
      </c>
      <c r="E20" s="6" t="s">
        <v>17</v>
      </c>
      <c r="F20" s="6"/>
      <c r="G20" s="15"/>
      <c r="H20" s="15"/>
      <c r="I20" s="15"/>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row>
    <row r="21" s="14" customFormat="true" ht="17.05" hidden="false" customHeight="false" outlineLevel="0" collapsed="false">
      <c r="A21" s="15"/>
      <c r="B21" s="25" t="s">
        <v>18</v>
      </c>
      <c r="C21" s="25"/>
      <c r="D21" s="26" t="n">
        <v>20600000</v>
      </c>
      <c r="E21" s="6"/>
      <c r="F21" s="6"/>
      <c r="G21" s="15"/>
      <c r="H21" s="15"/>
      <c r="I21" s="15"/>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row>
    <row r="22" s="14" customFormat="true" ht="17.05" hidden="false" customHeight="false" outlineLevel="0" collapsed="false">
      <c r="A22" s="15"/>
      <c r="B22" s="25" t="s">
        <v>19</v>
      </c>
      <c r="C22" s="25"/>
      <c r="D22" s="26" t="n">
        <v>1600000</v>
      </c>
      <c r="E22" s="6"/>
      <c r="F22" s="6"/>
      <c r="G22" s="15"/>
      <c r="H22" s="15"/>
      <c r="I22" s="15"/>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row>
    <row r="23" s="14" customFormat="true" ht="9.95" hidden="false" customHeight="true" outlineLevel="0" collapsed="false">
      <c r="A23" s="15"/>
      <c r="B23" s="16"/>
      <c r="C23" s="17"/>
      <c r="D23" s="15"/>
      <c r="E23" s="15"/>
      <c r="F23" s="15"/>
      <c r="G23" s="15"/>
      <c r="H23" s="15"/>
      <c r="I23" s="15"/>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row>
    <row r="24" s="14" customFormat="true" ht="17.05" hidden="false" customHeight="false" outlineLevel="0" collapsed="false">
      <c r="A24" s="15"/>
      <c r="B24" s="27" t="s">
        <v>20</v>
      </c>
      <c r="C24" s="27"/>
      <c r="D24" s="28" t="n">
        <v>23558000</v>
      </c>
      <c r="E24" s="6" t="s">
        <v>21</v>
      </c>
      <c r="F24" s="15"/>
      <c r="G24" s="15"/>
      <c r="H24" s="15"/>
      <c r="I24" s="15"/>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row>
    <row r="25" s="5" customFormat="true" ht="17" hidden="false" customHeight="false" outlineLevel="0" collapsed="false">
      <c r="A25" s="6"/>
      <c r="B25" s="16"/>
      <c r="C25" s="17"/>
      <c r="D25" s="15"/>
      <c r="E25" s="15"/>
      <c r="F25" s="15"/>
      <c r="G25" s="15"/>
      <c r="H25" s="15"/>
      <c r="I25" s="15"/>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row>
    <row r="26" s="5" customFormat="true" ht="17.05" hidden="false" customHeight="false" outlineLevel="0" collapsed="false">
      <c r="A26" s="6"/>
      <c r="B26" s="18" t="s">
        <v>22</v>
      </c>
      <c r="C26" s="18"/>
      <c r="D26" s="18"/>
      <c r="E26" s="18"/>
      <c r="F26" s="18"/>
      <c r="G26" s="18"/>
      <c r="H26" s="18"/>
      <c r="I26" s="18"/>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row>
    <row r="27" s="5" customFormat="true" ht="102.3" hidden="false" customHeight="true" outlineLevel="0" collapsed="false">
      <c r="A27" s="6"/>
      <c r="B27" s="16" t="s">
        <v>23</v>
      </c>
      <c r="C27" s="29" t="s">
        <v>24</v>
      </c>
      <c r="D27" s="29"/>
      <c r="E27" s="29"/>
      <c r="F27" s="29"/>
      <c r="G27" s="29"/>
      <c r="H27" s="29"/>
      <c r="I27" s="29"/>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row>
    <row r="28" s="5" customFormat="true" ht="31.25" hidden="false" customHeight="true" outlineLevel="0" collapsed="false">
      <c r="A28" s="6"/>
      <c r="B28" s="30" t="s">
        <v>11</v>
      </c>
      <c r="C28" s="17"/>
      <c r="D28" s="15"/>
      <c r="E28" s="15"/>
      <c r="F28" s="15"/>
      <c r="G28" s="15"/>
      <c r="H28" s="15"/>
      <c r="I28" s="15"/>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row>
    <row r="29" s="5" customFormat="true" ht="17.05" hidden="false" customHeight="false" outlineLevel="0" collapsed="false">
      <c r="A29" s="6"/>
      <c r="B29" s="31" t="s">
        <v>25</v>
      </c>
      <c r="C29" s="31"/>
      <c r="D29" s="31"/>
      <c r="E29" s="32" t="n">
        <v>44561</v>
      </c>
      <c r="F29" s="32" t="n">
        <f aca="false">EDATE(E29,12)</f>
        <v>44926</v>
      </c>
      <c r="G29" s="32" t="n">
        <f aca="false">EDATE(F29,12)</f>
        <v>45291</v>
      </c>
      <c r="H29" s="33" t="s">
        <v>26</v>
      </c>
      <c r="I29" s="3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row>
    <row r="30" s="5" customFormat="true" ht="17.05" hidden="false" customHeight="false" outlineLevel="0" collapsed="false">
      <c r="A30" s="6"/>
      <c r="B30" s="31"/>
      <c r="C30" s="31"/>
      <c r="D30" s="31"/>
      <c r="E30" s="34" t="n">
        <f aca="false">E29</f>
        <v>44561</v>
      </c>
      <c r="F30" s="34" t="n">
        <f aca="false">EDATE(E30,12)</f>
        <v>44926</v>
      </c>
      <c r="G30" s="34" t="n">
        <f aca="false">EDATE(F30,12)</f>
        <v>45291</v>
      </c>
      <c r="H30" s="33"/>
      <c r="I30" s="3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row>
    <row r="31" s="5" customFormat="true" ht="17.05" hidden="false" customHeight="false" outlineLevel="0" collapsed="false">
      <c r="A31" s="6"/>
      <c r="B31" s="35" t="s">
        <v>27</v>
      </c>
      <c r="C31" s="36" t="s">
        <v>28</v>
      </c>
      <c r="D31" s="37" t="n">
        <v>20643</v>
      </c>
      <c r="E31" s="38" t="n">
        <f aca="false">IF(DATEDIF($D$31,E$29+1,"Y")&gt;85,0,DATEDIF($D$31,E$29+1,"Y"))</f>
        <v>65</v>
      </c>
      <c r="F31" s="38" t="n">
        <f aca="false">IF(DATEDIF($D$31,F$29+1,"Y")&gt;85,0,DATEDIF($D$31,F$29+1,"Y"))</f>
        <v>66</v>
      </c>
      <c r="G31" s="38" t="n">
        <f aca="false">IF(DATEDIF($D$31,G$29+1,"Y")&gt;85,0,DATEDIF($D$31,G$29+1,"Y"))</f>
        <v>67</v>
      </c>
      <c r="H31" s="33" t="s">
        <v>29</v>
      </c>
      <c r="I31" s="3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row>
    <row r="32" s="5" customFormat="true" ht="17.05" hidden="false" customHeight="false" outlineLevel="0" collapsed="false">
      <c r="A32" s="6"/>
      <c r="B32" s="35"/>
      <c r="C32" s="36" t="s">
        <v>30</v>
      </c>
      <c r="D32" s="37" t="n">
        <v>23377</v>
      </c>
      <c r="E32" s="38" t="n">
        <f aca="false">IF(DATEDIF($D$32,E$29+1,"Y")&gt;90,0,DATEDIF($D$32,E$29+1,"Y"))</f>
        <v>58</v>
      </c>
      <c r="F32" s="38" t="n">
        <f aca="false">IF(DATEDIF($D$32,F$29+1,"Y")&gt;90,0,DATEDIF($D$32,F$29+1,"Y"))</f>
        <v>59</v>
      </c>
      <c r="G32" s="38" t="n">
        <f aca="false">IF(DATEDIF($D$32,G$29+1,"Y")&gt;90,0,DATEDIF($D$32,G$29+1,"Y"))</f>
        <v>60</v>
      </c>
      <c r="H32" s="33"/>
      <c r="I32" s="3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row>
    <row r="33" s="14" customFormat="true" ht="17" hidden="false" customHeight="false" outlineLevel="0" collapsed="false">
      <c r="A33" s="15"/>
      <c r="B33" s="35"/>
      <c r="C33" s="39"/>
      <c r="D33" s="37"/>
      <c r="E33" s="40"/>
      <c r="F33" s="40" t="str">
        <f aca="false">IF($D$5=0,"",E33+1)</f>
        <v/>
      </c>
      <c r="G33" s="40" t="str">
        <f aca="false">IF($D$5=0,"",F33+1)</f>
        <v/>
      </c>
      <c r="H33" s="33"/>
      <c r="I33" s="3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row>
    <row r="34" s="5" customFormat="true" ht="17" hidden="false" customHeight="false" outlineLevel="0" collapsed="false">
      <c r="A34" s="6"/>
      <c r="B34" s="30"/>
      <c r="C34" s="30"/>
      <c r="D34" s="15"/>
      <c r="E34" s="15"/>
      <c r="F34" s="15"/>
      <c r="G34" s="15"/>
      <c r="H34" s="15"/>
      <c r="I34" s="15"/>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row>
    <row r="35" s="5" customFormat="true" ht="17" hidden="false" customHeight="false" outlineLevel="0" collapsed="false">
      <c r="A35" s="6"/>
      <c r="B35" s="16"/>
      <c r="C35" s="41"/>
      <c r="D35" s="15"/>
      <c r="E35" s="15"/>
      <c r="F35" s="15"/>
      <c r="G35" s="15"/>
      <c r="H35" s="15"/>
      <c r="I35" s="15"/>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row>
    <row r="36" s="5" customFormat="true" ht="17" hidden="false" customHeight="false" outlineLevel="0" collapsed="false">
      <c r="A36" s="6"/>
      <c r="B36" s="16"/>
      <c r="C36" s="15"/>
      <c r="D36" s="15"/>
      <c r="E36" s="15"/>
      <c r="F36" s="15"/>
      <c r="G36" s="15"/>
      <c r="H36" s="15"/>
      <c r="I36" s="15"/>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row>
    <row r="37" s="5" customFormat="true" ht="17" hidden="false" customHeight="false" outlineLevel="0" collapsed="false">
      <c r="A37" s="6"/>
      <c r="B37" s="16"/>
      <c r="C37" s="15"/>
      <c r="D37" s="15"/>
      <c r="E37" s="15"/>
      <c r="F37" s="15"/>
      <c r="G37" s="15"/>
      <c r="H37" s="15"/>
      <c r="I37" s="15"/>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row>
    <row r="38" s="5" customFormat="true" ht="102.3" hidden="false" customHeight="true" outlineLevel="0" collapsed="false">
      <c r="A38" s="6"/>
      <c r="B38" s="16" t="s">
        <v>31</v>
      </c>
      <c r="C38" s="29" t="s">
        <v>32</v>
      </c>
      <c r="D38" s="29"/>
      <c r="E38" s="29"/>
      <c r="F38" s="29"/>
      <c r="G38" s="29"/>
      <c r="H38" s="29"/>
      <c r="I38" s="29"/>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row>
    <row r="39" s="5" customFormat="true" ht="17" hidden="false" customHeight="false" outlineLevel="0" collapsed="false">
      <c r="A39" s="6"/>
      <c r="B39" s="42" t="s">
        <v>33</v>
      </c>
      <c r="C39" s="15"/>
      <c r="D39" s="15"/>
      <c r="E39" s="15"/>
      <c r="F39" s="15"/>
      <c r="G39" s="15"/>
      <c r="H39" s="15"/>
      <c r="I39" s="15"/>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row>
    <row r="40" s="5" customFormat="true" ht="17.05" hidden="false" customHeight="false" outlineLevel="0" collapsed="false">
      <c r="A40" s="6"/>
      <c r="B40" s="31" t="s">
        <v>25</v>
      </c>
      <c r="C40" s="31"/>
      <c r="D40" s="43" t="s">
        <v>34</v>
      </c>
      <c r="E40" s="43" t="s">
        <v>35</v>
      </c>
      <c r="F40" s="43" t="s">
        <v>36</v>
      </c>
      <c r="G40" s="43" t="s">
        <v>37</v>
      </c>
      <c r="H40" s="15"/>
      <c r="I40" s="43" t="s">
        <v>37</v>
      </c>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row>
    <row r="41" s="5" customFormat="true" ht="17.05" hidden="false" customHeight="false" outlineLevel="0" collapsed="false">
      <c r="A41" s="6"/>
      <c r="B41" s="31"/>
      <c r="C41" s="31"/>
      <c r="D41" s="43" t="s">
        <v>38</v>
      </c>
      <c r="E41" s="43" t="s">
        <v>39</v>
      </c>
      <c r="F41" s="43" t="s">
        <v>40</v>
      </c>
      <c r="G41" s="43" t="s">
        <v>41</v>
      </c>
      <c r="H41" s="15"/>
      <c r="I41" s="43" t="s">
        <v>41</v>
      </c>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row>
    <row r="42" s="5" customFormat="true" ht="17" hidden="false" customHeight="false" outlineLevel="0" collapsed="false">
      <c r="A42" s="6"/>
      <c r="B42" s="35" t="s">
        <v>27</v>
      </c>
      <c r="C42" s="39" t="s">
        <v>28</v>
      </c>
      <c r="D42" s="40" t="n">
        <v>60</v>
      </c>
      <c r="E42" s="40" t="n">
        <v>61</v>
      </c>
      <c r="F42" s="40" t="n">
        <v>62</v>
      </c>
      <c r="G42" s="40" t="n">
        <v>63</v>
      </c>
      <c r="H42" s="15"/>
      <c r="I42" s="40" t="n">
        <v>66</v>
      </c>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row>
    <row r="43" s="5" customFormat="true" ht="17" hidden="false" customHeight="false" outlineLevel="0" collapsed="false">
      <c r="A43" s="6"/>
      <c r="B43" s="35"/>
      <c r="C43" s="39" t="s">
        <v>30</v>
      </c>
      <c r="D43" s="40" t="n">
        <v>53</v>
      </c>
      <c r="E43" s="40" t="n">
        <v>54</v>
      </c>
      <c r="F43" s="40" t="n">
        <v>55</v>
      </c>
      <c r="G43" s="40" t="n">
        <v>56</v>
      </c>
      <c r="H43" s="6"/>
      <c r="I43" s="40" t="n">
        <v>59</v>
      </c>
    </row>
    <row r="44" s="5" customFormat="true" ht="17" hidden="false" customHeight="false" outlineLevel="0" collapsed="false">
      <c r="A44" s="6"/>
      <c r="B44" s="35"/>
      <c r="C44" s="39"/>
      <c r="D44" s="40"/>
      <c r="E44" s="40" t="str">
        <f aca="false">IF($C$6=0,"",D44+1)</f>
        <v/>
      </c>
      <c r="F44" s="40" t="str">
        <f aca="false">IF($C$6=0,"",E44+1)</f>
        <v/>
      </c>
      <c r="G44" s="40" t="str">
        <f aca="false">IF($C$6=0,"",F44+1)</f>
        <v/>
      </c>
      <c r="H44" s="6"/>
      <c r="I44" s="40" t="str">
        <f aca="false">IF($C$6=0,"",H44+1)</f>
        <v/>
      </c>
    </row>
    <row r="45" s="5" customFormat="true" ht="17.05" hidden="false" customHeight="false" outlineLevel="0" collapsed="false">
      <c r="A45" s="6"/>
      <c r="B45" s="44" t="s">
        <v>42</v>
      </c>
      <c r="C45" s="45" t="s">
        <v>43</v>
      </c>
      <c r="D45" s="46"/>
      <c r="E45" s="46" t="n">
        <v>1200000</v>
      </c>
      <c r="F45" s="46"/>
      <c r="G45" s="46"/>
      <c r="H45" s="6"/>
      <c r="I45" s="46"/>
    </row>
    <row r="46" s="5" customFormat="true" ht="17" hidden="false" customHeight="false" outlineLevel="0" collapsed="false">
      <c r="A46" s="6"/>
      <c r="B46" s="44"/>
      <c r="C46" s="45" t="s">
        <v>14</v>
      </c>
      <c r="D46" s="46"/>
      <c r="E46" s="47" t="s">
        <v>44</v>
      </c>
      <c r="F46" s="46"/>
      <c r="G46" s="46"/>
      <c r="H46" s="6"/>
      <c r="I46" s="46"/>
    </row>
    <row r="47" s="5" customFormat="true" ht="17.05" hidden="false" customHeight="false" outlineLevel="0" collapsed="false">
      <c r="A47" s="6"/>
      <c r="B47" s="44"/>
      <c r="C47" s="45" t="s">
        <v>45</v>
      </c>
      <c r="D47" s="46"/>
      <c r="E47" s="46"/>
      <c r="F47" s="46" t="n">
        <v>1510000</v>
      </c>
      <c r="G47" s="46" t="n">
        <v>1510000</v>
      </c>
      <c r="H47" s="6" t="s">
        <v>46</v>
      </c>
      <c r="I47" s="46" t="n">
        <v>1899000</v>
      </c>
    </row>
    <row r="48" s="5" customFormat="true" ht="17.05" hidden="false" customHeight="false" outlineLevel="0" collapsed="false">
      <c r="A48" s="6"/>
      <c r="B48" s="44"/>
      <c r="C48" s="45" t="s">
        <v>47</v>
      </c>
      <c r="D48" s="46"/>
      <c r="E48" s="46"/>
      <c r="F48" s="46"/>
      <c r="G48" s="46"/>
      <c r="H48" s="6"/>
      <c r="I48" s="46" t="n">
        <v>707000</v>
      </c>
    </row>
    <row r="49" s="5" customFormat="true" ht="17" hidden="false" customHeight="false" outlineLevel="0" collapsed="false">
      <c r="A49" s="6"/>
      <c r="B49" s="44"/>
      <c r="C49" s="45" t="s">
        <v>48</v>
      </c>
      <c r="D49" s="46"/>
      <c r="E49" s="46"/>
      <c r="F49" s="46"/>
      <c r="G49" s="46"/>
      <c r="H49" s="6"/>
      <c r="I49" s="46"/>
    </row>
    <row r="50" s="5" customFormat="true" ht="17" hidden="false" customHeight="false" outlineLevel="0" collapsed="false">
      <c r="A50" s="6"/>
      <c r="B50" s="44"/>
      <c r="C50" s="45" t="s">
        <v>49</v>
      </c>
      <c r="D50" s="46"/>
      <c r="E50" s="46"/>
      <c r="F50" s="46"/>
      <c r="G50" s="46"/>
      <c r="H50" s="6"/>
      <c r="I50" s="46"/>
    </row>
    <row r="51" s="5" customFormat="true" ht="17" hidden="false" customHeight="false" outlineLevel="0" collapsed="false">
      <c r="A51" s="6"/>
      <c r="B51" s="44"/>
      <c r="C51" s="45" t="s">
        <v>50</v>
      </c>
      <c r="D51" s="46"/>
      <c r="E51" s="46"/>
      <c r="F51" s="46"/>
      <c r="G51" s="46"/>
      <c r="H51" s="6"/>
      <c r="I51" s="46"/>
    </row>
    <row r="52" s="5" customFormat="true" ht="17.05" hidden="false" customHeight="false" outlineLevel="0" collapsed="false">
      <c r="A52" s="6"/>
      <c r="B52" s="44"/>
      <c r="C52" s="45" t="s">
        <v>51</v>
      </c>
      <c r="D52" s="46" t="n">
        <v>296000</v>
      </c>
      <c r="E52" s="46" t="n">
        <v>592000</v>
      </c>
      <c r="F52" s="46" t="n">
        <v>592000</v>
      </c>
      <c r="G52" s="46" t="n">
        <v>592000</v>
      </c>
      <c r="H52" s="6"/>
      <c r="I52" s="46" t="n">
        <v>592000</v>
      </c>
    </row>
    <row r="53" s="5" customFormat="true" ht="17" hidden="false" customHeight="false" outlineLevel="0" collapsed="false">
      <c r="A53" s="6"/>
      <c r="B53" s="44"/>
      <c r="C53" s="45" t="s">
        <v>52</v>
      </c>
      <c r="D53" s="46"/>
      <c r="E53" s="46"/>
      <c r="F53" s="46"/>
      <c r="G53" s="46"/>
      <c r="H53" s="6"/>
      <c r="I53" s="46"/>
    </row>
    <row r="54" s="5" customFormat="true" ht="17.05" hidden="false" customHeight="false" outlineLevel="0" collapsed="false">
      <c r="A54" s="6"/>
      <c r="B54" s="44"/>
      <c r="C54" s="45" t="s">
        <v>53</v>
      </c>
      <c r="D54" s="46" t="n">
        <v>5000000</v>
      </c>
      <c r="E54" s="46"/>
      <c r="F54" s="46"/>
      <c r="G54" s="46"/>
      <c r="H54" s="6"/>
      <c r="I54" s="46"/>
    </row>
    <row r="55" s="5" customFormat="true" ht="17" hidden="false" customHeight="false" outlineLevel="0" collapsed="false">
      <c r="A55" s="6"/>
      <c r="B55" s="6"/>
      <c r="C55" s="6"/>
      <c r="D55" s="6"/>
      <c r="E55" s="6"/>
      <c r="F55" s="6"/>
      <c r="G55" s="6"/>
      <c r="H55" s="6"/>
      <c r="I55" s="6"/>
    </row>
    <row r="56" s="5" customFormat="true" ht="73.9" hidden="false" customHeight="true" outlineLevel="0" collapsed="false">
      <c r="A56" s="6"/>
      <c r="B56" s="16" t="s">
        <v>54</v>
      </c>
      <c r="C56" s="29" t="s">
        <v>55</v>
      </c>
      <c r="D56" s="29"/>
      <c r="E56" s="29"/>
      <c r="F56" s="29"/>
      <c r="G56" s="29"/>
      <c r="H56" s="29"/>
      <c r="I56" s="29"/>
    </row>
    <row r="57" s="5" customFormat="true" ht="17.05" hidden="false" customHeight="false" outlineLevel="0" collapsed="false">
      <c r="A57" s="6"/>
      <c r="B57" s="42" t="s">
        <v>56</v>
      </c>
      <c r="C57" s="6"/>
      <c r="D57" s="6"/>
      <c r="E57" s="6"/>
      <c r="F57" s="6"/>
      <c r="G57" s="6"/>
      <c r="H57" s="6"/>
      <c r="I57" s="6"/>
    </row>
    <row r="58" s="5" customFormat="true" ht="17.05" hidden="false" customHeight="false" outlineLevel="0" collapsed="false">
      <c r="A58" s="6"/>
      <c r="B58" s="48" t="s">
        <v>57</v>
      </c>
      <c r="C58" s="49" t="s">
        <v>58</v>
      </c>
      <c r="D58" s="50"/>
      <c r="E58" s="50" t="n">
        <v>181000</v>
      </c>
      <c r="F58" s="50" t="n">
        <v>181000</v>
      </c>
      <c r="G58" s="50" t="n">
        <v>181000</v>
      </c>
      <c r="H58" s="6"/>
      <c r="I58" s="6"/>
    </row>
    <row r="59" s="5" customFormat="true" ht="17" hidden="false" customHeight="false" outlineLevel="0" collapsed="false">
      <c r="A59" s="6"/>
      <c r="B59" s="48"/>
      <c r="C59" s="49" t="s">
        <v>59</v>
      </c>
      <c r="D59" s="50"/>
      <c r="E59" s="50"/>
      <c r="F59" s="50"/>
      <c r="G59" s="50"/>
      <c r="H59" s="6"/>
      <c r="I59" s="6"/>
    </row>
    <row r="60" s="5" customFormat="true" ht="17.05" hidden="false" customHeight="false" outlineLevel="0" collapsed="false">
      <c r="A60" s="6"/>
      <c r="B60" s="48"/>
      <c r="C60" s="49" t="s">
        <v>60</v>
      </c>
      <c r="D60" s="50"/>
      <c r="E60" s="50" t="n">
        <v>370000</v>
      </c>
      <c r="F60" s="50" t="n">
        <v>95200</v>
      </c>
      <c r="G60" s="50" t="n">
        <v>134160</v>
      </c>
      <c r="H60" s="6"/>
      <c r="I60" s="6"/>
    </row>
    <row r="61" s="5" customFormat="true" ht="17.05" hidden="false" customHeight="false" outlineLevel="0" collapsed="false">
      <c r="A61" s="6"/>
      <c r="B61" s="48"/>
      <c r="C61" s="49" t="s">
        <v>52</v>
      </c>
      <c r="D61" s="50"/>
      <c r="E61" s="50" t="n">
        <v>21000</v>
      </c>
      <c r="F61" s="50"/>
      <c r="G61" s="50"/>
      <c r="H61" s="6"/>
      <c r="I61" s="6"/>
    </row>
    <row r="62" s="5" customFormat="true" ht="17" hidden="false" customHeight="false" outlineLevel="0" collapsed="false">
      <c r="A62" s="6"/>
      <c r="B62" s="48"/>
      <c r="C62" s="49" t="s">
        <v>61</v>
      </c>
      <c r="D62" s="50"/>
      <c r="E62" s="50"/>
      <c r="F62" s="50"/>
      <c r="G62" s="50"/>
      <c r="H62" s="6"/>
      <c r="I62" s="6"/>
    </row>
    <row r="63" s="5" customFormat="true" ht="17.05" hidden="false" customHeight="false" outlineLevel="0" collapsed="false">
      <c r="A63" s="6"/>
      <c r="B63" s="48"/>
      <c r="C63" s="49" t="s">
        <v>62</v>
      </c>
      <c r="D63" s="50"/>
      <c r="E63" s="50" t="n">
        <v>62700</v>
      </c>
      <c r="F63" s="50" t="n">
        <v>62700</v>
      </c>
      <c r="G63" s="50" t="n">
        <v>62700</v>
      </c>
      <c r="H63" s="6"/>
      <c r="I63" s="6"/>
    </row>
    <row r="64" s="5" customFormat="true" ht="17.05" hidden="false" customHeight="false" outlineLevel="0" collapsed="false">
      <c r="A64" s="6"/>
      <c r="B64" s="48"/>
      <c r="C64" s="49" t="s">
        <v>63</v>
      </c>
      <c r="D64" s="50"/>
      <c r="E64" s="51"/>
      <c r="F64" s="50" t="n">
        <v>0</v>
      </c>
      <c r="G64" s="50" t="n">
        <v>0</v>
      </c>
      <c r="H64" s="6"/>
      <c r="I64" s="6"/>
    </row>
    <row r="65" s="5" customFormat="true" ht="17.05" hidden="false" customHeight="false" outlineLevel="0" collapsed="false">
      <c r="A65" s="6"/>
      <c r="B65" s="48"/>
      <c r="C65" s="49" t="s">
        <v>64</v>
      </c>
      <c r="D65" s="50"/>
      <c r="E65" s="50" t="n">
        <v>1750000</v>
      </c>
      <c r="F65" s="50" t="n">
        <v>1750000</v>
      </c>
      <c r="G65" s="50" t="n">
        <v>1750000</v>
      </c>
      <c r="H65" s="6"/>
      <c r="I65" s="6"/>
    </row>
    <row r="66" s="5" customFormat="true" ht="17" hidden="false" customHeight="false" outlineLevel="0" collapsed="false">
      <c r="A66" s="6"/>
      <c r="B66" s="6"/>
      <c r="C66" s="6"/>
      <c r="D66" s="6"/>
      <c r="E66" s="52" t="s">
        <v>65</v>
      </c>
      <c r="F66" s="6"/>
      <c r="G66" s="6"/>
      <c r="H66" s="6"/>
      <c r="I66" s="6"/>
    </row>
    <row r="67" s="5" customFormat="true" ht="17.05" hidden="false" customHeight="false" outlineLevel="0" collapsed="false">
      <c r="A67" s="6"/>
      <c r="B67" s="53"/>
      <c r="C67" s="49" t="s">
        <v>66</v>
      </c>
      <c r="D67" s="50"/>
      <c r="E67" s="50" t="n">
        <v>3374000</v>
      </c>
      <c r="F67" s="50"/>
      <c r="G67" s="50"/>
      <c r="H67" s="6"/>
      <c r="I67" s="6"/>
    </row>
    <row r="68" s="5" customFormat="true" ht="17" hidden="false" customHeight="false" outlineLevel="0" collapsed="false">
      <c r="A68" s="6"/>
      <c r="B68" s="6"/>
      <c r="C68" s="6"/>
      <c r="D68" s="6"/>
      <c r="E68" s="6"/>
      <c r="F68" s="6"/>
      <c r="G68" s="6"/>
      <c r="H68" s="6"/>
      <c r="I68" s="6"/>
    </row>
    <row r="69" s="5" customFormat="true" ht="45.45" hidden="false" customHeight="true" outlineLevel="0" collapsed="false">
      <c r="A69" s="6"/>
      <c r="B69" s="6"/>
      <c r="C69" s="54" t="s">
        <v>67</v>
      </c>
      <c r="D69" s="54"/>
      <c r="E69" s="54"/>
      <c r="F69" s="54"/>
      <c r="G69" s="54"/>
      <c r="H69" s="54"/>
      <c r="I69" s="54"/>
    </row>
    <row r="70" s="5" customFormat="true" ht="17" hidden="false" customHeight="false" outlineLevel="0" collapsed="false">
      <c r="A70" s="6"/>
      <c r="B70" s="6"/>
      <c r="C70" s="6"/>
      <c r="D70" s="6"/>
      <c r="E70" s="6"/>
      <c r="F70" s="6"/>
      <c r="G70" s="6"/>
      <c r="H70" s="6"/>
      <c r="I70" s="6"/>
    </row>
    <row r="71" s="5" customFormat="true" ht="102.3" hidden="false" customHeight="true" outlineLevel="0" collapsed="false">
      <c r="A71" s="6"/>
      <c r="B71" s="6"/>
      <c r="C71" s="29" t="s">
        <v>68</v>
      </c>
      <c r="D71" s="29"/>
      <c r="E71" s="29"/>
      <c r="F71" s="29"/>
      <c r="G71" s="29"/>
      <c r="H71" s="29"/>
      <c r="I71" s="29"/>
    </row>
    <row r="72" s="5" customFormat="true" ht="17" hidden="false" customHeight="false" outlineLevel="0" collapsed="false">
      <c r="A72" s="6"/>
      <c r="B72" s="6"/>
      <c r="C72" s="6"/>
      <c r="D72" s="6"/>
      <c r="E72" s="6"/>
      <c r="F72" s="6"/>
      <c r="G72" s="6"/>
      <c r="H72" s="6"/>
      <c r="I72" s="6"/>
    </row>
    <row r="73" s="5" customFormat="true" ht="102.3" hidden="false" customHeight="true" outlineLevel="0" collapsed="false">
      <c r="A73" s="6"/>
      <c r="B73" s="16" t="s">
        <v>69</v>
      </c>
      <c r="C73" s="29" t="s">
        <v>70</v>
      </c>
      <c r="D73" s="29"/>
      <c r="E73" s="29"/>
      <c r="F73" s="29"/>
      <c r="G73" s="29"/>
      <c r="H73" s="29"/>
      <c r="I73" s="29"/>
    </row>
    <row r="74" s="5" customFormat="true" ht="17" hidden="false" customHeight="false" outlineLevel="0" collapsed="false">
      <c r="A74" s="6"/>
      <c r="B74" s="16"/>
      <c r="C74" s="29"/>
      <c r="D74" s="29"/>
      <c r="E74" s="29"/>
      <c r="F74" s="29"/>
      <c r="G74" s="29"/>
      <c r="H74" s="29"/>
      <c r="I74" s="29"/>
    </row>
    <row r="75" s="5" customFormat="true" ht="17" hidden="false" customHeight="false" outlineLevel="0" collapsed="false">
      <c r="A75" s="6"/>
      <c r="B75" s="16"/>
      <c r="C75" s="29"/>
      <c r="D75" s="29"/>
      <c r="E75" s="29"/>
      <c r="F75" s="29"/>
      <c r="G75" s="29"/>
      <c r="H75" s="29"/>
      <c r="I75" s="29"/>
    </row>
    <row r="76" s="5" customFormat="true" ht="17" hidden="false" customHeight="false" outlineLevel="0" collapsed="false">
      <c r="A76" s="6"/>
      <c r="B76" s="16"/>
      <c r="C76" s="29"/>
      <c r="D76" s="29"/>
      <c r="E76" s="29"/>
      <c r="F76" s="29"/>
      <c r="G76" s="29"/>
      <c r="H76" s="29"/>
      <c r="I76" s="29"/>
    </row>
    <row r="77" s="5" customFormat="true" ht="17.05" hidden="false" customHeight="false" outlineLevel="0" collapsed="false">
      <c r="A77" s="6"/>
      <c r="B77" s="55" t="s">
        <v>71</v>
      </c>
      <c r="C77" s="55"/>
      <c r="D77" s="56" t="n">
        <v>7296000</v>
      </c>
      <c r="E77" s="56" t="n">
        <v>7992000</v>
      </c>
      <c r="F77" s="56" t="n">
        <v>6311800</v>
      </c>
      <c r="G77" s="56" t="n">
        <v>4592640</v>
      </c>
      <c r="H77" s="29"/>
      <c r="I77" s="29"/>
    </row>
    <row r="78" s="5" customFormat="true" ht="17.05" hidden="false" customHeight="false" outlineLevel="0" collapsed="false">
      <c r="A78" s="6"/>
      <c r="B78" s="57" t="s">
        <v>72</v>
      </c>
      <c r="C78" s="58" t="s">
        <v>73</v>
      </c>
      <c r="D78" s="58"/>
      <c r="E78" s="58" t="n">
        <v>2000000</v>
      </c>
      <c r="F78" s="58" t="n">
        <v>2000000</v>
      </c>
      <c r="G78" s="58" t="n">
        <v>2000000</v>
      </c>
      <c r="H78" s="29"/>
      <c r="I78" s="29"/>
    </row>
    <row r="79" s="5" customFormat="true" ht="17.05" hidden="false" customHeight="false" outlineLevel="0" collapsed="false">
      <c r="A79" s="6"/>
      <c r="B79" s="57"/>
      <c r="C79" s="58" t="s">
        <v>74</v>
      </c>
      <c r="D79" s="58"/>
      <c r="E79" s="58" t="n">
        <v>2000000</v>
      </c>
      <c r="F79" s="58" t="n">
        <v>2000000</v>
      </c>
      <c r="G79" s="58" t="n">
        <v>2000000</v>
      </c>
      <c r="H79" s="29"/>
      <c r="I79" s="29"/>
    </row>
    <row r="80" s="5" customFormat="true" ht="17.05" hidden="false" customHeight="false" outlineLevel="0" collapsed="false">
      <c r="A80" s="6"/>
      <c r="B80" s="57"/>
      <c r="C80" s="58" t="s">
        <v>75</v>
      </c>
      <c r="D80" s="58"/>
      <c r="E80" s="58" t="n">
        <v>5000000</v>
      </c>
      <c r="F80" s="58" t="n">
        <v>2000000</v>
      </c>
      <c r="G80" s="58" t="n">
        <v>2000000</v>
      </c>
      <c r="H80" s="29"/>
      <c r="I80" s="29"/>
    </row>
    <row r="81" s="5" customFormat="true" ht="17.05" hidden="false" customHeight="false" outlineLevel="0" collapsed="false">
      <c r="A81" s="6"/>
      <c r="B81" s="57"/>
      <c r="C81" s="58" t="s">
        <v>76</v>
      </c>
      <c r="D81" s="58"/>
      <c r="E81" s="58" t="n">
        <v>3000000</v>
      </c>
      <c r="F81" s="58" t="n">
        <v>2000000</v>
      </c>
      <c r="G81" s="58" t="n">
        <v>1000000</v>
      </c>
      <c r="H81" s="29"/>
      <c r="I81" s="29"/>
    </row>
    <row r="82" s="5" customFormat="true" ht="17" hidden="false" customHeight="false" outlineLevel="0" collapsed="false">
      <c r="A82" s="6"/>
      <c r="B82" s="57"/>
      <c r="C82" s="58" t="s">
        <v>53</v>
      </c>
      <c r="D82" s="58"/>
      <c r="E82" s="58"/>
      <c r="F82" s="58"/>
      <c r="G82" s="58"/>
      <c r="H82" s="29"/>
      <c r="I82" s="29"/>
    </row>
    <row r="83" s="5" customFormat="true" ht="17.05" hidden="false" customHeight="false" outlineLevel="0" collapsed="false">
      <c r="A83" s="6"/>
      <c r="B83" s="59" t="s">
        <v>77</v>
      </c>
      <c r="C83" s="59"/>
      <c r="D83" s="60"/>
      <c r="E83" s="60" t="n">
        <v>12000000</v>
      </c>
      <c r="F83" s="60" t="n">
        <v>8000000</v>
      </c>
      <c r="G83" s="60" t="n">
        <v>7000000</v>
      </c>
      <c r="H83" s="29"/>
      <c r="I83" s="29"/>
    </row>
    <row r="84" s="5" customFormat="true" ht="17.05" hidden="false" customHeight="false" outlineLevel="0" collapsed="false">
      <c r="A84" s="6"/>
      <c r="B84" s="55" t="s">
        <v>78</v>
      </c>
      <c r="C84" s="55"/>
      <c r="D84" s="56" t="n">
        <v>7296000</v>
      </c>
      <c r="E84" s="56" t="n">
        <v>19992000</v>
      </c>
      <c r="F84" s="56" t="n">
        <v>14311800</v>
      </c>
      <c r="G84" s="56" t="n">
        <v>11592640</v>
      </c>
      <c r="H84" s="29"/>
      <c r="I84" s="29"/>
    </row>
    <row r="85" s="5" customFormat="true" ht="17" hidden="false" customHeight="false" outlineLevel="0" collapsed="false">
      <c r="A85" s="6"/>
      <c r="B85" s="6"/>
      <c r="C85" s="6"/>
      <c r="D85" s="6"/>
      <c r="E85" s="6"/>
      <c r="F85" s="6"/>
      <c r="G85" s="6"/>
      <c r="H85" s="6"/>
      <c r="I85" s="6"/>
    </row>
    <row r="86" s="5" customFormat="true" ht="17" hidden="false" customHeight="false" outlineLevel="0" collapsed="false">
      <c r="A86" s="9" t="s">
        <v>79</v>
      </c>
      <c r="B86" s="9"/>
      <c r="C86" s="9"/>
      <c r="D86" s="9"/>
      <c r="E86" s="9"/>
      <c r="F86" s="9"/>
      <c r="G86" s="9"/>
      <c r="H86" s="9"/>
      <c r="I86" s="9"/>
    </row>
    <row r="87" customFormat="false" ht="73.9" hidden="false" customHeight="true" outlineLevel="0" collapsed="false">
      <c r="A87" s="15"/>
      <c r="B87" s="12" t="s">
        <v>80</v>
      </c>
      <c r="C87" s="12"/>
      <c r="D87" s="12"/>
      <c r="E87" s="12"/>
      <c r="F87" s="12"/>
      <c r="G87" s="12"/>
      <c r="H87" s="12"/>
      <c r="I87" s="12"/>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c r="DI87" s="5"/>
      <c r="DJ87" s="5"/>
      <c r="DK87" s="5"/>
      <c r="DL87" s="5"/>
      <c r="DM87" s="5"/>
      <c r="DN87" s="5"/>
      <c r="DO87" s="5"/>
      <c r="DP87" s="5"/>
      <c r="DQ87" s="5"/>
      <c r="DR87" s="5"/>
      <c r="DS87" s="5"/>
      <c r="DT87" s="5"/>
      <c r="DU87" s="5"/>
      <c r="DV87" s="5"/>
      <c r="DW87" s="5"/>
      <c r="DX87" s="5"/>
      <c r="DY87" s="5"/>
      <c r="DZ87" s="5"/>
      <c r="EA87" s="5"/>
      <c r="EB87" s="5"/>
      <c r="EC87" s="5"/>
      <c r="ED87" s="5"/>
      <c r="EE87" s="5"/>
      <c r="EF87" s="5"/>
      <c r="EG87" s="5"/>
      <c r="EH87" s="5"/>
      <c r="EI87" s="5"/>
      <c r="EJ87" s="5"/>
      <c r="EK87" s="5"/>
      <c r="EL87" s="5"/>
      <c r="EM87" s="5"/>
    </row>
    <row r="88" customFormat="false" ht="17" hidden="false" customHeight="false" outlineLevel="0" collapsed="false">
      <c r="A88" s="6"/>
      <c r="B88" s="6"/>
      <c r="C88" s="6"/>
      <c r="D88" s="6"/>
      <c r="E88" s="6"/>
      <c r="F88" s="6"/>
      <c r="G88" s="6"/>
      <c r="H88" s="6"/>
      <c r="I88" s="6"/>
      <c r="J88" s="1"/>
    </row>
    <row r="89" customFormat="false" ht="17" hidden="false" customHeight="false" outlineLevel="0" collapsed="false">
      <c r="A89" s="9" t="s">
        <v>81</v>
      </c>
      <c r="B89" s="9"/>
      <c r="C89" s="9"/>
      <c r="D89" s="9"/>
      <c r="E89" s="9"/>
      <c r="F89" s="9"/>
      <c r="G89" s="9"/>
      <c r="H89" s="9"/>
      <c r="I89" s="9"/>
      <c r="J89" s="1"/>
    </row>
    <row r="90" customFormat="false" ht="17" hidden="false" customHeight="false" outlineLevel="0" collapsed="false">
      <c r="A90" s="6"/>
      <c r="B90" s="18" t="s">
        <v>82</v>
      </c>
      <c r="C90" s="18"/>
      <c r="D90" s="18"/>
      <c r="E90" s="18"/>
      <c r="F90" s="18"/>
      <c r="G90" s="18"/>
      <c r="H90" s="18"/>
      <c r="I90" s="18"/>
      <c r="J90" s="1"/>
    </row>
    <row r="91" customFormat="false" ht="17" hidden="false" customHeight="false" outlineLevel="0" collapsed="false">
      <c r="A91" s="6"/>
      <c r="B91" s="18" t="s">
        <v>83</v>
      </c>
      <c r="C91" s="18"/>
      <c r="D91" s="18"/>
      <c r="E91" s="18"/>
      <c r="F91" s="18"/>
      <c r="G91" s="18"/>
      <c r="H91" s="18"/>
      <c r="I91" s="18"/>
      <c r="J91" s="1"/>
    </row>
    <row r="92" customFormat="false" ht="17" hidden="false" customHeight="false" outlineLevel="0" collapsed="false">
      <c r="A92" s="6"/>
      <c r="B92" s="6"/>
      <c r="C92" s="6"/>
      <c r="D92" s="6"/>
      <c r="E92" s="6"/>
      <c r="F92" s="6"/>
      <c r="G92" s="6"/>
      <c r="H92" s="6"/>
      <c r="I92" s="6"/>
      <c r="J92" s="1"/>
    </row>
    <row r="93" customFormat="false" ht="17" hidden="false" customHeight="false" outlineLevel="0" collapsed="false">
      <c r="A93" s="6"/>
      <c r="B93" s="6"/>
      <c r="C93" s="6"/>
      <c r="D93" s="6"/>
      <c r="E93" s="6"/>
      <c r="F93" s="6"/>
      <c r="G93" s="6"/>
      <c r="H93" s="6"/>
      <c r="I93" s="6"/>
      <c r="J93" s="1"/>
    </row>
    <row r="94" customFormat="false" ht="17" hidden="false" customHeight="false" outlineLevel="0" collapsed="false">
      <c r="B94" s="1"/>
      <c r="C94" s="1"/>
      <c r="D94" s="1"/>
      <c r="E94" s="1"/>
      <c r="F94" s="1"/>
      <c r="G94" s="1"/>
      <c r="H94" s="1"/>
      <c r="I94" s="1"/>
      <c r="J94" s="1"/>
    </row>
    <row r="95" customFormat="false" ht="17" hidden="false" customHeight="false" outlineLevel="0" collapsed="false">
      <c r="B95" s="1"/>
      <c r="C95" s="1"/>
      <c r="D95" s="1"/>
      <c r="E95" s="1"/>
      <c r="F95" s="1"/>
      <c r="G95" s="1"/>
      <c r="H95" s="1"/>
      <c r="I95" s="1"/>
      <c r="J95" s="1"/>
    </row>
    <row r="96" customFormat="false" ht="17" hidden="false" customHeight="false" outlineLevel="0" collapsed="false">
      <c r="B96" s="1"/>
      <c r="C96" s="1"/>
      <c r="D96" s="1"/>
      <c r="E96" s="1"/>
      <c r="F96" s="1"/>
      <c r="G96" s="1"/>
      <c r="H96" s="1"/>
      <c r="I96" s="1"/>
      <c r="J96" s="1"/>
    </row>
    <row r="97" customFormat="false" ht="17" hidden="false" customHeight="false" outlineLevel="0" collapsed="false">
      <c r="B97" s="1"/>
      <c r="C97" s="1"/>
      <c r="D97" s="1"/>
      <c r="E97" s="1"/>
      <c r="F97" s="1"/>
      <c r="G97" s="1"/>
      <c r="H97" s="1"/>
      <c r="I97" s="1"/>
      <c r="J97" s="1"/>
    </row>
    <row r="98" customFormat="false" ht="17" hidden="false" customHeight="false" outlineLevel="0" collapsed="false">
      <c r="B98" s="1"/>
      <c r="C98" s="1"/>
      <c r="D98" s="1"/>
      <c r="E98" s="1"/>
      <c r="F98" s="1"/>
      <c r="G98" s="1"/>
      <c r="H98" s="1"/>
      <c r="I98" s="1"/>
      <c r="J98" s="1"/>
    </row>
    <row r="99" customFormat="false" ht="17" hidden="false" customHeight="false" outlineLevel="0" collapsed="false">
      <c r="B99" s="1"/>
      <c r="C99" s="1"/>
      <c r="D99" s="1"/>
      <c r="E99" s="1"/>
      <c r="F99" s="1"/>
      <c r="G99" s="1"/>
      <c r="H99" s="1"/>
      <c r="I99" s="1"/>
      <c r="J99" s="1"/>
    </row>
    <row r="100" customFormat="false" ht="17" hidden="false" customHeight="false" outlineLevel="0" collapsed="false">
      <c r="B100" s="1"/>
      <c r="C100" s="1"/>
      <c r="D100" s="1"/>
      <c r="E100" s="1"/>
      <c r="F100" s="1"/>
      <c r="G100" s="1"/>
      <c r="H100" s="1"/>
      <c r="I100" s="1"/>
      <c r="J100" s="1"/>
    </row>
    <row r="101" customFormat="false" ht="17" hidden="false" customHeight="false" outlineLevel="0" collapsed="false">
      <c r="B101" s="1"/>
      <c r="C101" s="1"/>
      <c r="D101" s="1"/>
      <c r="E101" s="1"/>
      <c r="F101" s="1"/>
      <c r="G101" s="1"/>
      <c r="H101" s="1"/>
      <c r="I101" s="1"/>
      <c r="J101" s="1"/>
    </row>
    <row r="102" customFormat="false" ht="17" hidden="false" customHeight="false" outlineLevel="0" collapsed="false">
      <c r="B102" s="1"/>
      <c r="C102" s="1"/>
      <c r="D102" s="1"/>
      <c r="E102" s="1"/>
      <c r="F102" s="1"/>
      <c r="G102" s="1"/>
      <c r="H102" s="1"/>
      <c r="I102" s="1"/>
      <c r="J102" s="1"/>
    </row>
    <row r="103" customFormat="false" ht="17" hidden="false" customHeight="false" outlineLevel="0" collapsed="false">
      <c r="B103" s="1"/>
      <c r="C103" s="1"/>
      <c r="D103" s="1"/>
      <c r="E103" s="1"/>
      <c r="F103" s="1"/>
      <c r="G103" s="1"/>
      <c r="H103" s="1"/>
      <c r="I103" s="1"/>
      <c r="J103" s="1"/>
    </row>
    <row r="104" customFormat="false" ht="17" hidden="false" customHeight="false" outlineLevel="0" collapsed="false">
      <c r="B104" s="1"/>
      <c r="C104" s="1"/>
      <c r="D104" s="1"/>
      <c r="E104" s="1"/>
      <c r="F104" s="1"/>
      <c r="G104" s="1"/>
      <c r="H104" s="1"/>
      <c r="I104" s="1"/>
      <c r="J104" s="1"/>
    </row>
    <row r="105" customFormat="false" ht="17" hidden="false" customHeight="false" outlineLevel="0" collapsed="false">
      <c r="B105" s="1"/>
      <c r="C105" s="1"/>
      <c r="D105" s="1"/>
      <c r="E105" s="1"/>
      <c r="F105" s="1"/>
      <c r="G105" s="1"/>
      <c r="H105" s="1"/>
      <c r="I105" s="1"/>
      <c r="J105" s="1"/>
    </row>
    <row r="106" customFormat="false" ht="17" hidden="false" customHeight="false" outlineLevel="0" collapsed="false">
      <c r="B106" s="1"/>
      <c r="C106" s="1"/>
      <c r="D106" s="1"/>
      <c r="E106" s="1"/>
      <c r="F106" s="1"/>
      <c r="G106" s="1"/>
      <c r="H106" s="1"/>
      <c r="I106" s="1"/>
      <c r="J106" s="1"/>
    </row>
    <row r="107" customFormat="false" ht="17" hidden="false" customHeight="false" outlineLevel="0" collapsed="false">
      <c r="B107" s="1"/>
      <c r="C107" s="1"/>
      <c r="D107" s="1"/>
      <c r="E107" s="1"/>
      <c r="F107" s="1"/>
      <c r="G107" s="1"/>
      <c r="H107" s="1"/>
      <c r="I107" s="1"/>
      <c r="J107" s="1"/>
    </row>
    <row r="108" customFormat="false" ht="17" hidden="false" customHeight="false" outlineLevel="0" collapsed="false">
      <c r="B108" s="1"/>
      <c r="C108" s="1"/>
      <c r="D108" s="1"/>
      <c r="E108" s="1"/>
      <c r="F108" s="1"/>
      <c r="G108" s="1"/>
      <c r="H108" s="1"/>
      <c r="I108" s="1"/>
      <c r="J108" s="1"/>
    </row>
    <row r="109" customFormat="false" ht="17" hidden="false" customHeight="false" outlineLevel="0" collapsed="false">
      <c r="B109" s="1"/>
      <c r="C109" s="1"/>
      <c r="D109" s="1"/>
      <c r="E109" s="1"/>
      <c r="F109" s="1"/>
      <c r="G109" s="1"/>
      <c r="H109" s="1"/>
      <c r="I109" s="1"/>
      <c r="J109" s="1"/>
    </row>
    <row r="110" customFormat="false" ht="17" hidden="false" customHeight="false" outlineLevel="0" collapsed="false">
      <c r="B110" s="1"/>
      <c r="C110" s="1"/>
      <c r="D110" s="1"/>
      <c r="E110" s="1"/>
      <c r="F110" s="1"/>
      <c r="G110" s="1"/>
      <c r="H110" s="1"/>
      <c r="I110" s="1"/>
      <c r="J110" s="1"/>
    </row>
    <row r="111" customFormat="false" ht="17" hidden="false" customHeight="false" outlineLevel="0" collapsed="false">
      <c r="B111" s="1"/>
      <c r="C111" s="1"/>
      <c r="D111" s="1"/>
      <c r="E111" s="1"/>
      <c r="F111" s="1"/>
      <c r="G111" s="1"/>
      <c r="H111" s="1"/>
      <c r="I111" s="1"/>
      <c r="J111" s="1"/>
    </row>
    <row r="112" customFormat="false" ht="17" hidden="false" customHeight="false" outlineLevel="0" collapsed="false">
      <c r="B112" s="1"/>
      <c r="C112" s="1"/>
      <c r="D112" s="1"/>
      <c r="E112" s="1"/>
      <c r="F112" s="1"/>
      <c r="G112" s="1"/>
      <c r="H112" s="1"/>
      <c r="I112" s="1"/>
      <c r="J112" s="1"/>
    </row>
    <row r="113" customFormat="false" ht="17" hidden="false" customHeight="false" outlineLevel="0" collapsed="false">
      <c r="B113" s="1"/>
      <c r="C113" s="1"/>
      <c r="D113" s="1"/>
      <c r="E113" s="1"/>
      <c r="F113" s="1"/>
      <c r="G113" s="1"/>
      <c r="H113" s="1"/>
      <c r="I113" s="1"/>
      <c r="J113" s="1"/>
    </row>
    <row r="114" customFormat="false" ht="17" hidden="false" customHeight="false" outlineLevel="0" collapsed="false">
      <c r="B114" s="1"/>
      <c r="C114" s="1"/>
      <c r="D114" s="1"/>
      <c r="E114" s="1"/>
      <c r="F114" s="1"/>
      <c r="G114" s="1"/>
      <c r="H114" s="1"/>
      <c r="I114" s="1"/>
      <c r="J114" s="1"/>
    </row>
    <row r="115" customFormat="false" ht="17" hidden="false" customHeight="false" outlineLevel="0" collapsed="false">
      <c r="B115" s="1"/>
      <c r="C115" s="1"/>
      <c r="D115" s="1"/>
      <c r="E115" s="1"/>
      <c r="F115" s="1"/>
      <c r="G115" s="1"/>
      <c r="H115" s="1"/>
      <c r="I115" s="1"/>
      <c r="J115" s="1"/>
    </row>
    <row r="116" customFormat="false" ht="17" hidden="false" customHeight="false" outlineLevel="0" collapsed="false">
      <c r="B116" s="1"/>
      <c r="C116" s="1"/>
      <c r="D116" s="1"/>
      <c r="E116" s="1"/>
      <c r="F116" s="1"/>
      <c r="G116" s="1"/>
      <c r="H116" s="1"/>
      <c r="I116" s="1"/>
      <c r="J116" s="1"/>
    </row>
    <row r="117" customFormat="false" ht="17" hidden="false" customHeight="false" outlineLevel="0" collapsed="false">
      <c r="B117" s="1"/>
      <c r="C117" s="1"/>
      <c r="D117" s="1"/>
      <c r="E117" s="1"/>
      <c r="F117" s="1"/>
      <c r="G117" s="1"/>
      <c r="H117" s="1"/>
      <c r="I117" s="1"/>
      <c r="J117" s="1"/>
    </row>
    <row r="118" customFormat="false" ht="17" hidden="false" customHeight="false" outlineLevel="0" collapsed="false">
      <c r="B118" s="1"/>
      <c r="C118" s="1"/>
      <c r="D118" s="1"/>
      <c r="E118" s="1"/>
      <c r="F118" s="1"/>
      <c r="G118" s="1"/>
      <c r="H118" s="1"/>
      <c r="I118" s="1"/>
      <c r="J118" s="1"/>
    </row>
    <row r="119" customFormat="false" ht="17" hidden="false" customHeight="false" outlineLevel="0" collapsed="false">
      <c r="B119" s="1"/>
      <c r="C119" s="1"/>
      <c r="D119" s="1"/>
      <c r="E119" s="1"/>
      <c r="F119" s="1"/>
      <c r="G119" s="1"/>
      <c r="H119" s="1"/>
      <c r="I119" s="1"/>
      <c r="J119" s="1"/>
    </row>
    <row r="120" customFormat="false" ht="17" hidden="false" customHeight="false" outlineLevel="0" collapsed="false">
      <c r="B120" s="1"/>
      <c r="C120" s="1"/>
      <c r="D120" s="1"/>
      <c r="E120" s="1"/>
      <c r="F120" s="1"/>
      <c r="G120" s="1"/>
      <c r="H120" s="1"/>
      <c r="I120" s="1"/>
      <c r="J120" s="1"/>
    </row>
    <row r="121" customFormat="false" ht="17" hidden="false" customHeight="false" outlineLevel="0" collapsed="false">
      <c r="B121" s="1"/>
      <c r="C121" s="1"/>
      <c r="D121" s="1"/>
      <c r="E121" s="1"/>
      <c r="F121" s="1"/>
      <c r="G121" s="1"/>
      <c r="H121" s="1"/>
      <c r="I121" s="1"/>
      <c r="J121" s="1"/>
    </row>
    <row r="122" customFormat="false" ht="17" hidden="false" customHeight="false" outlineLevel="0" collapsed="false">
      <c r="B122" s="1"/>
      <c r="C122" s="1"/>
      <c r="D122" s="1"/>
      <c r="E122" s="1"/>
      <c r="F122" s="1"/>
      <c r="G122" s="1"/>
      <c r="H122" s="1"/>
      <c r="I122" s="1"/>
      <c r="J122" s="1"/>
    </row>
    <row r="123" customFormat="false" ht="17" hidden="false" customHeight="false" outlineLevel="0" collapsed="false">
      <c r="B123" s="1"/>
      <c r="C123" s="1"/>
      <c r="D123" s="1"/>
      <c r="E123" s="1"/>
      <c r="F123" s="1"/>
      <c r="G123" s="1"/>
      <c r="H123" s="1"/>
      <c r="I123" s="1"/>
      <c r="J123" s="1"/>
    </row>
    <row r="124" customFormat="false" ht="17" hidden="false" customHeight="false" outlineLevel="0" collapsed="false">
      <c r="B124" s="1"/>
      <c r="C124" s="1"/>
      <c r="D124" s="1"/>
      <c r="E124" s="1"/>
      <c r="F124" s="1"/>
      <c r="G124" s="1"/>
      <c r="H124" s="1"/>
      <c r="I124" s="1"/>
      <c r="J124" s="1"/>
    </row>
    <row r="125" customFormat="false" ht="17" hidden="false" customHeight="false" outlineLevel="0" collapsed="false">
      <c r="B125" s="1"/>
      <c r="C125" s="1"/>
      <c r="D125" s="1"/>
      <c r="E125" s="1"/>
      <c r="F125" s="1"/>
      <c r="G125" s="1"/>
      <c r="H125" s="1"/>
      <c r="I125" s="1"/>
      <c r="J125" s="1"/>
    </row>
    <row r="126" customFormat="false" ht="17" hidden="false" customHeight="false" outlineLevel="0" collapsed="false">
      <c r="B126" s="1"/>
      <c r="C126" s="1"/>
      <c r="D126" s="1"/>
      <c r="E126" s="1"/>
      <c r="F126" s="1"/>
      <c r="G126" s="1"/>
      <c r="H126" s="1"/>
      <c r="I126" s="1"/>
      <c r="J126" s="1"/>
    </row>
    <row r="127" customFormat="false" ht="17" hidden="false" customHeight="false" outlineLevel="0" collapsed="false">
      <c r="B127" s="1"/>
      <c r="C127" s="1"/>
      <c r="D127" s="1"/>
      <c r="E127" s="1"/>
      <c r="F127" s="1"/>
      <c r="G127" s="1"/>
      <c r="H127" s="1"/>
      <c r="I127" s="1"/>
      <c r="J127" s="1"/>
    </row>
    <row r="128" customFormat="false" ht="17" hidden="false" customHeight="false" outlineLevel="0" collapsed="false">
      <c r="B128" s="1"/>
      <c r="C128" s="1"/>
      <c r="D128" s="1"/>
      <c r="E128" s="1"/>
      <c r="F128" s="1"/>
      <c r="G128" s="1"/>
      <c r="H128" s="1"/>
      <c r="I128" s="1"/>
      <c r="J128" s="1"/>
    </row>
    <row r="129" customFormat="false" ht="17" hidden="false" customHeight="false" outlineLevel="0" collapsed="false">
      <c r="B129" s="1"/>
      <c r="C129" s="1"/>
      <c r="D129" s="1"/>
      <c r="E129" s="1"/>
      <c r="F129" s="1"/>
      <c r="G129" s="1"/>
      <c r="H129" s="1"/>
      <c r="I129" s="1"/>
      <c r="J129" s="1"/>
    </row>
    <row r="130" customFormat="false" ht="17" hidden="false" customHeight="false" outlineLevel="0" collapsed="false">
      <c r="B130" s="1"/>
      <c r="C130" s="1"/>
      <c r="D130" s="1"/>
      <c r="E130" s="1"/>
      <c r="F130" s="1"/>
      <c r="G130" s="1"/>
      <c r="H130" s="1"/>
      <c r="I130" s="1"/>
      <c r="J130" s="1"/>
    </row>
    <row r="131" customFormat="false" ht="17" hidden="false" customHeight="false" outlineLevel="0" collapsed="false">
      <c r="B131" s="1"/>
      <c r="C131" s="1"/>
      <c r="D131" s="1"/>
      <c r="E131" s="1"/>
      <c r="F131" s="1"/>
      <c r="G131" s="1"/>
      <c r="H131" s="1"/>
      <c r="I131" s="1"/>
      <c r="J131" s="1"/>
    </row>
    <row r="132" customFormat="false" ht="17" hidden="false" customHeight="false" outlineLevel="0" collapsed="false">
      <c r="B132" s="1"/>
      <c r="C132" s="1"/>
      <c r="D132" s="1"/>
      <c r="E132" s="1"/>
      <c r="F132" s="1"/>
      <c r="G132" s="1"/>
      <c r="H132" s="1"/>
      <c r="I132" s="1"/>
      <c r="J132" s="1"/>
    </row>
    <row r="133" customFormat="false" ht="17" hidden="false" customHeight="false" outlineLevel="0" collapsed="false">
      <c r="B133" s="1"/>
      <c r="C133" s="1"/>
      <c r="D133" s="1"/>
      <c r="E133" s="1"/>
      <c r="F133" s="1"/>
      <c r="G133" s="1"/>
      <c r="H133" s="1"/>
      <c r="I133" s="1"/>
      <c r="J133" s="1"/>
    </row>
    <row r="134" customFormat="false" ht="17" hidden="false" customHeight="false" outlineLevel="0" collapsed="false">
      <c r="B134" s="1"/>
      <c r="C134" s="1"/>
      <c r="D134" s="1"/>
      <c r="E134" s="1"/>
      <c r="F134" s="1"/>
      <c r="G134" s="1"/>
      <c r="H134" s="1"/>
      <c r="I134" s="1"/>
      <c r="J134" s="1"/>
    </row>
    <row r="135" customFormat="false" ht="17" hidden="false" customHeight="false" outlineLevel="0" collapsed="false">
      <c r="B135" s="1"/>
      <c r="C135" s="1"/>
      <c r="D135" s="1"/>
      <c r="E135" s="1"/>
      <c r="F135" s="1"/>
      <c r="G135" s="1"/>
      <c r="H135" s="1"/>
      <c r="I135" s="1"/>
      <c r="J135" s="1"/>
    </row>
  </sheetData>
  <sheetProtection sheet="true" password="dad6" objects="true" scenarios="true"/>
  <mergeCells count="41">
    <mergeCell ref="A1:I1"/>
    <mergeCell ref="A3:I3"/>
    <mergeCell ref="B4:I4"/>
    <mergeCell ref="A6:I6"/>
    <mergeCell ref="B7:I7"/>
    <mergeCell ref="A9:I9"/>
    <mergeCell ref="B10:I10"/>
    <mergeCell ref="A12:I12"/>
    <mergeCell ref="B13:I13"/>
    <mergeCell ref="B15:I15"/>
    <mergeCell ref="B16:I16"/>
    <mergeCell ref="B18:C18"/>
    <mergeCell ref="B19:C19"/>
    <mergeCell ref="B20:C20"/>
    <mergeCell ref="B21:C21"/>
    <mergeCell ref="B22:C22"/>
    <mergeCell ref="B24:C24"/>
    <mergeCell ref="B26:I26"/>
    <mergeCell ref="C27:I27"/>
    <mergeCell ref="B29:D30"/>
    <mergeCell ref="H29:I30"/>
    <mergeCell ref="B31:B33"/>
    <mergeCell ref="H31:I33"/>
    <mergeCell ref="C38:I38"/>
    <mergeCell ref="B40:C41"/>
    <mergeCell ref="B42:B44"/>
    <mergeCell ref="B45:B54"/>
    <mergeCell ref="C56:I56"/>
    <mergeCell ref="B58:B65"/>
    <mergeCell ref="C69:I69"/>
    <mergeCell ref="C71:I71"/>
    <mergeCell ref="C73:I73"/>
    <mergeCell ref="B77:C77"/>
    <mergeCell ref="B78:B82"/>
    <mergeCell ref="B83:C83"/>
    <mergeCell ref="B84:C84"/>
    <mergeCell ref="A86:I86"/>
    <mergeCell ref="B87:I87"/>
    <mergeCell ref="A89:I89"/>
    <mergeCell ref="B90:I90"/>
    <mergeCell ref="B91:I91"/>
  </mergeCells>
  <printOptions headings="false" gridLines="false" gridLinesSet="true" horizontalCentered="false" verticalCentered="false"/>
  <pageMargins left="0.627777777777778" right="0.365972222222222" top="0.453472222222222" bottom="0.235416666666667" header="0.511811023622047" footer="0.511811023622047"/>
  <pageSetup paperSize="9" scale="80" fitToWidth="1" fitToHeight="1" pageOrder="overThenDown" orientation="portrait"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61"/>
  <sheetViews>
    <sheetView showFormulas="false" showGridLines="false" showRowColHeaders="true" showZeros="true" rightToLeft="false" tabSelected="false" showOutlineSymbols="true" defaultGridColor="true" view="normal" topLeftCell="A1" colorId="64" zoomScale="105" zoomScaleNormal="105" zoomScalePageLayoutView="100" workbookViewId="0">
      <selection pane="topLeft" activeCell="C8" activeCellId="0" sqref="C8"/>
    </sheetView>
  </sheetViews>
  <sheetFormatPr defaultColWidth="10.6953125" defaultRowHeight="17" customHeight="true" zeroHeight="false" outlineLevelRow="0" outlineLevelCol="0"/>
  <cols>
    <col collapsed="false" customWidth="true" hidden="false" outlineLevel="0" max="1" min="1" style="2" width="21.69"/>
    <col collapsed="false" customWidth="true" hidden="false" outlineLevel="0" max="2" min="2" style="2" width="18.18"/>
    <col collapsed="false" customWidth="true" hidden="false" outlineLevel="0" max="3" min="3" style="2" width="18.43"/>
  </cols>
  <sheetData>
    <row r="1" customFormat="false" ht="17" hidden="false" customHeight="false" outlineLevel="0" collapsed="false">
      <c r="A1" s="23" t="s">
        <v>12</v>
      </c>
      <c r="B1" s="61"/>
      <c r="C1" s="6" t="s">
        <v>13</v>
      </c>
      <c r="D1" s="6"/>
      <c r="E1" s="6"/>
      <c r="F1" s="6"/>
      <c r="G1" s="6"/>
    </row>
    <row r="2" customFormat="false" ht="17" hidden="false" customHeight="false" outlineLevel="0" collapsed="false">
      <c r="A2" s="23" t="s">
        <v>14</v>
      </c>
      <c r="B2" s="62"/>
      <c r="C2" s="6" t="s">
        <v>15</v>
      </c>
      <c r="D2" s="6"/>
      <c r="E2" s="6"/>
      <c r="F2" s="6"/>
      <c r="G2" s="6"/>
    </row>
    <row r="3" customFormat="false" ht="17" hidden="false" customHeight="false" outlineLevel="0" collapsed="false">
      <c r="A3" s="23" t="s">
        <v>16</v>
      </c>
      <c r="B3" s="63"/>
      <c r="C3" s="6" t="s">
        <v>17</v>
      </c>
      <c r="D3" s="6"/>
      <c r="E3" s="6"/>
      <c r="F3" s="6"/>
      <c r="G3" s="6"/>
    </row>
    <row r="4" customFormat="false" ht="17.05" hidden="false" customHeight="false" outlineLevel="0" collapsed="false">
      <c r="A4" s="26" t="s">
        <v>18</v>
      </c>
      <c r="B4" s="26" t="n">
        <f aca="false">IF(B3=0,0,IF(B3=1,800000,IF(B3&lt;=20,B3*400000,(B3-20)*700000+8000000)))</f>
        <v>0</v>
      </c>
      <c r="C4" s="6"/>
      <c r="D4" s="6"/>
      <c r="E4" s="6"/>
      <c r="F4" s="6"/>
      <c r="G4" s="6"/>
    </row>
    <row r="5" customFormat="false" ht="17.05" hidden="false" customHeight="false" outlineLevel="0" collapsed="false">
      <c r="A5" s="26" t="s">
        <v>19</v>
      </c>
      <c r="B5" s="26" t="n">
        <f aca="false">IF(B2=0,0,IF(B4&gt;=B2,0,ROUNDDOWN((B2-B4)*0.5,-3)))</f>
        <v>0</v>
      </c>
      <c r="C5" s="6"/>
      <c r="D5" s="6"/>
      <c r="E5" s="6"/>
      <c r="F5" s="6"/>
      <c r="G5" s="6"/>
    </row>
    <row r="6" customFormat="false" ht="17" hidden="false" customHeight="false" outlineLevel="0" collapsed="false">
      <c r="A6" s="26" t="s">
        <v>84</v>
      </c>
      <c r="B6" s="64" t="n">
        <f aca="false">IF(B5=0,0,IF(B5&lt;=1950000,0.05,IF(B5&lt;=3300000,0.1,IF(B5&lt;=6950000,0.2,IF(B5&lt;=9000000,0.23,IF(B5&lt;=18000000,0.33,0.4))))))</f>
        <v>0</v>
      </c>
      <c r="C6" s="6"/>
      <c r="D6" s="6"/>
      <c r="E6" s="6"/>
      <c r="F6" s="6"/>
      <c r="G6" s="6"/>
    </row>
    <row r="7" customFormat="false" ht="17.05" hidden="false" customHeight="false" outlineLevel="0" collapsed="false">
      <c r="A7" s="65" t="s">
        <v>85</v>
      </c>
      <c r="B7" s="26" t="n">
        <f aca="false">IF(B5=0,0,IF(B5&lt;=1950000,0,IF(B5&lt;=3300000,97500,IF(B5&lt;=6950000,427500,IF(B5&lt;=9000000,636000,IF(B5&lt;=18000000,1536000,2796000))))))</f>
        <v>0</v>
      </c>
      <c r="C7" s="6"/>
      <c r="D7" s="6"/>
      <c r="E7" s="6"/>
      <c r="F7" s="6"/>
      <c r="G7" s="6"/>
    </row>
    <row r="8" customFormat="false" ht="17.05" hidden="false" customHeight="false" outlineLevel="0" collapsed="false">
      <c r="A8" s="26" t="s">
        <v>86</v>
      </c>
      <c r="B8" s="66" t="n">
        <f aca="false">IF(B1&lt;=C8,0.021,0)</f>
        <v>0.021</v>
      </c>
      <c r="C8" s="67" t="n">
        <v>50405</v>
      </c>
      <c r="D8" s="68" t="s">
        <v>87</v>
      </c>
      <c r="E8" s="68"/>
      <c r="F8" s="6"/>
      <c r="G8" s="6"/>
    </row>
    <row r="9" customFormat="false" ht="17.05" hidden="false" customHeight="false" outlineLevel="0" collapsed="false">
      <c r="A9" s="69" t="s">
        <v>88</v>
      </c>
      <c r="B9" s="28" t="n">
        <f aca="false">IF(B2=0,0,ROUNDDOWN((B5*B6-B7)*(1+B8),-1))</f>
        <v>0</v>
      </c>
      <c r="C9" s="6"/>
      <c r="D9" s="6"/>
      <c r="E9" s="6"/>
      <c r="F9" s="6"/>
      <c r="G9" s="6"/>
    </row>
    <row r="10" customFormat="false" ht="17.05" hidden="false" customHeight="false" outlineLevel="0" collapsed="false">
      <c r="A10" s="28" t="s">
        <v>89</v>
      </c>
      <c r="B10" s="28" t="n">
        <f aca="false">IF(B2=0,0,ROUNDDOWN(B5*0.06,-2))</f>
        <v>0</v>
      </c>
      <c r="C10" s="6"/>
      <c r="D10" s="6"/>
      <c r="E10" s="6"/>
      <c r="F10" s="6"/>
      <c r="G10" s="6"/>
    </row>
    <row r="11" customFormat="false" ht="17.05" hidden="false" customHeight="false" outlineLevel="0" collapsed="false">
      <c r="A11" s="28" t="s">
        <v>90</v>
      </c>
      <c r="B11" s="28" t="n">
        <f aca="false">IF(B2=0,0,ROUNDDOWN(B5*0.04,-2))</f>
        <v>0</v>
      </c>
      <c r="C11" s="6"/>
      <c r="D11" s="6"/>
      <c r="E11" s="6"/>
      <c r="F11" s="6"/>
      <c r="G11" s="6"/>
    </row>
    <row r="12" customFormat="false" ht="17.05" hidden="false" customHeight="false" outlineLevel="0" collapsed="false">
      <c r="A12" s="28" t="s">
        <v>91</v>
      </c>
      <c r="B12" s="28" t="n">
        <f aca="false">SUM(B9:B11)</f>
        <v>0</v>
      </c>
      <c r="C12" s="6"/>
      <c r="D12" s="6"/>
      <c r="E12" s="6"/>
      <c r="F12" s="6"/>
      <c r="G12" s="6"/>
    </row>
    <row r="13" customFormat="false" ht="17" hidden="false" customHeight="false" outlineLevel="0" collapsed="false">
      <c r="A13" s="6"/>
      <c r="B13" s="6"/>
      <c r="C13" s="6"/>
      <c r="D13" s="6"/>
      <c r="E13" s="6"/>
      <c r="F13" s="6"/>
      <c r="G13" s="6"/>
    </row>
    <row r="14" customFormat="false" ht="17.05" hidden="false" customHeight="false" outlineLevel="0" collapsed="false">
      <c r="A14" s="70" t="s">
        <v>20</v>
      </c>
      <c r="B14" s="70" t="n">
        <f aca="false">IF(B2=0,0,ROUNDDOWN(B2-B12,-3))</f>
        <v>0</v>
      </c>
      <c r="C14" s="6" t="s">
        <v>92</v>
      </c>
      <c r="D14" s="6"/>
      <c r="E14" s="6"/>
      <c r="F14" s="6"/>
      <c r="G14" s="6"/>
    </row>
    <row r="15" customFormat="false" ht="17" hidden="false" customHeight="false" outlineLevel="0" collapsed="false">
      <c r="A15" s="6"/>
      <c r="B15" s="6"/>
      <c r="C15" s="6"/>
      <c r="D15" s="6"/>
      <c r="E15" s="6"/>
      <c r="F15" s="6"/>
      <c r="G15" s="6"/>
    </row>
    <row r="16" customFormat="false" ht="17" hidden="false" customHeight="false" outlineLevel="0" collapsed="false">
      <c r="A16" s="6"/>
      <c r="B16" s="6"/>
      <c r="C16" s="6"/>
      <c r="D16" s="6"/>
      <c r="E16" s="6"/>
      <c r="F16" s="6"/>
      <c r="G16" s="6"/>
    </row>
    <row r="17" customFormat="false" ht="17" hidden="false" customHeight="false" outlineLevel="0" collapsed="false">
      <c r="A17" s="6" t="s">
        <v>93</v>
      </c>
      <c r="B17" s="6"/>
      <c r="C17" s="6"/>
      <c r="D17" s="6"/>
      <c r="E17" s="6"/>
      <c r="F17" s="6"/>
      <c r="G17" s="6"/>
    </row>
    <row r="18" customFormat="false" ht="17" hidden="false" customHeight="false" outlineLevel="0" collapsed="false">
      <c r="A18" s="6"/>
      <c r="B18" s="6"/>
      <c r="C18" s="6"/>
      <c r="D18" s="6"/>
      <c r="E18" s="6"/>
      <c r="F18" s="6"/>
      <c r="G18" s="6"/>
    </row>
    <row r="19" customFormat="false" ht="17" hidden="false" customHeight="true" outlineLevel="0" collapsed="false">
      <c r="A19" s="71" t="s">
        <v>94</v>
      </c>
      <c r="B19" s="71"/>
      <c r="C19" s="71"/>
      <c r="D19" s="71"/>
      <c r="E19" s="71"/>
      <c r="F19" s="71"/>
      <c r="G19" s="71"/>
      <c r="H19" s="71"/>
    </row>
    <row r="20" customFormat="false" ht="17" hidden="false" customHeight="false" outlineLevel="0" collapsed="false">
      <c r="A20" s="6"/>
      <c r="B20" s="6"/>
      <c r="C20" s="6"/>
      <c r="D20" s="6"/>
      <c r="E20" s="6"/>
      <c r="F20" s="6"/>
      <c r="G20" s="6"/>
    </row>
    <row r="21" customFormat="false" ht="17" hidden="false" customHeight="true" outlineLevel="0" collapsed="false">
      <c r="A21" s="72" t="s">
        <v>95</v>
      </c>
      <c r="B21" s="72"/>
      <c r="C21" s="72"/>
      <c r="D21" s="72"/>
      <c r="E21" s="72"/>
      <c r="F21" s="72"/>
      <c r="G21" s="6"/>
    </row>
    <row r="22" customFormat="false" ht="14.9" hidden="false" customHeight="false" outlineLevel="0" collapsed="false">
      <c r="A22" s="33" t="s">
        <v>96</v>
      </c>
      <c r="B22" s="33"/>
      <c r="C22" s="33"/>
      <c r="D22" s="33"/>
      <c r="E22" s="33"/>
      <c r="F22" s="33"/>
      <c r="G22" s="33"/>
      <c r="H22" s="33"/>
    </row>
    <row r="23" customFormat="false" ht="17.05" hidden="false" customHeight="false" outlineLevel="0" collapsed="false">
      <c r="A23" s="15" t="s">
        <v>97</v>
      </c>
      <c r="B23" s="15"/>
      <c r="C23" s="15"/>
      <c r="D23" s="15"/>
      <c r="E23" s="15"/>
      <c r="F23" s="15"/>
      <c r="G23" s="6"/>
    </row>
    <row r="24" customFormat="false" ht="17.05" hidden="false" customHeight="false" outlineLevel="0" collapsed="false">
      <c r="A24" s="15" t="s">
        <v>98</v>
      </c>
      <c r="B24" s="15"/>
      <c r="C24" s="15"/>
      <c r="D24" s="15"/>
      <c r="E24" s="15"/>
      <c r="F24" s="15"/>
      <c r="G24" s="6"/>
    </row>
    <row r="25" customFormat="false" ht="17.05" hidden="false" customHeight="false" outlineLevel="0" collapsed="false">
      <c r="A25" s="15" t="s">
        <v>99</v>
      </c>
      <c r="B25" s="15"/>
      <c r="C25" s="15"/>
      <c r="D25" s="15"/>
      <c r="E25" s="15"/>
      <c r="F25" s="15"/>
      <c r="G25" s="6"/>
    </row>
    <row r="26" customFormat="false" ht="17.05" hidden="false" customHeight="false" outlineLevel="0" collapsed="false">
      <c r="A26" s="15" t="s">
        <v>100</v>
      </c>
      <c r="B26" s="15"/>
      <c r="C26" s="15"/>
      <c r="D26" s="15"/>
      <c r="E26" s="15"/>
      <c r="F26" s="15"/>
      <c r="G26" s="6"/>
    </row>
    <row r="27" customFormat="false" ht="17.05" hidden="false" customHeight="false" outlineLevel="0" collapsed="false">
      <c r="A27" s="15" t="s">
        <v>101</v>
      </c>
      <c r="B27" s="15"/>
      <c r="C27" s="15"/>
      <c r="D27" s="15"/>
      <c r="E27" s="15"/>
      <c r="F27" s="15"/>
      <c r="G27" s="6"/>
    </row>
    <row r="28" customFormat="false" ht="17.05" hidden="false" customHeight="false" outlineLevel="0" collapsed="false">
      <c r="A28" s="15" t="s">
        <v>102</v>
      </c>
      <c r="B28" s="15"/>
      <c r="C28" s="15"/>
      <c r="D28" s="15"/>
      <c r="E28" s="15"/>
      <c r="F28" s="15"/>
      <c r="G28" s="6"/>
    </row>
    <row r="29" customFormat="false" ht="17" hidden="false" customHeight="false" outlineLevel="0" collapsed="false">
      <c r="A29" s="15"/>
      <c r="B29" s="15"/>
      <c r="C29" s="15"/>
      <c r="D29" s="15"/>
      <c r="E29" s="15"/>
      <c r="F29" s="15"/>
      <c r="G29" s="6"/>
    </row>
    <row r="30" customFormat="false" ht="17.05" hidden="false" customHeight="false" outlineLevel="0" collapsed="false">
      <c r="A30" s="15" t="s">
        <v>103</v>
      </c>
      <c r="B30" s="15"/>
      <c r="C30" s="15"/>
      <c r="D30" s="15"/>
      <c r="E30" s="15"/>
      <c r="F30" s="15"/>
      <c r="G30" s="6"/>
    </row>
    <row r="31" customFormat="false" ht="17.05" hidden="false" customHeight="false" outlineLevel="0" collapsed="false">
      <c r="A31" s="15" t="s">
        <v>104</v>
      </c>
      <c r="B31" s="15"/>
      <c r="C31" s="15"/>
      <c r="D31" s="15"/>
      <c r="E31" s="15"/>
      <c r="F31" s="15"/>
      <c r="G31" s="6"/>
    </row>
    <row r="32" customFormat="false" ht="17" hidden="false" customHeight="false" outlineLevel="0" collapsed="false">
      <c r="A32" s="15"/>
      <c r="B32" s="15"/>
      <c r="C32" s="15"/>
      <c r="D32" s="15"/>
      <c r="E32" s="15"/>
      <c r="F32" s="15"/>
      <c r="G32" s="6"/>
    </row>
    <row r="33" customFormat="false" ht="17" hidden="false" customHeight="true" outlineLevel="0" collapsed="false">
      <c r="A33" s="73" t="s">
        <v>105</v>
      </c>
      <c r="B33" s="73"/>
      <c r="C33" s="73"/>
      <c r="D33" s="73"/>
      <c r="E33" s="73"/>
      <c r="F33" s="6"/>
      <c r="G33" s="6"/>
    </row>
    <row r="34" customFormat="false" ht="17" hidden="false" customHeight="true" outlineLevel="0" collapsed="false">
      <c r="A34" s="73" t="s">
        <v>106</v>
      </c>
      <c r="B34" s="73"/>
      <c r="C34" s="74" t="s">
        <v>107</v>
      </c>
      <c r="D34" s="73" t="s">
        <v>108</v>
      </c>
      <c r="E34" s="73"/>
      <c r="F34" s="6"/>
      <c r="G34" s="6"/>
    </row>
    <row r="35" customFormat="false" ht="17" hidden="false" customHeight="true" outlineLevel="0" collapsed="false">
      <c r="A35" s="73" t="s">
        <v>109</v>
      </c>
      <c r="B35" s="73"/>
      <c r="C35" s="73" t="s">
        <v>110</v>
      </c>
      <c r="D35" s="73" t="s">
        <v>111</v>
      </c>
      <c r="E35" s="73"/>
      <c r="F35" s="6"/>
      <c r="G35" s="6"/>
    </row>
    <row r="36" customFormat="false" ht="17" hidden="false" customHeight="true" outlineLevel="0" collapsed="false">
      <c r="A36" s="73" t="s">
        <v>112</v>
      </c>
      <c r="B36" s="73"/>
      <c r="C36" s="73" t="s">
        <v>113</v>
      </c>
      <c r="D36" s="73" t="s">
        <v>114</v>
      </c>
      <c r="E36" s="73"/>
      <c r="F36" s="6"/>
      <c r="G36" s="6"/>
    </row>
    <row r="37" customFormat="false" ht="17" hidden="false" customHeight="true" outlineLevel="0" collapsed="false">
      <c r="A37" s="73" t="s">
        <v>115</v>
      </c>
      <c r="B37" s="73"/>
      <c r="C37" s="73" t="s">
        <v>116</v>
      </c>
      <c r="D37" s="73" t="s">
        <v>117</v>
      </c>
      <c r="E37" s="73"/>
      <c r="F37" s="6"/>
      <c r="G37" s="6"/>
    </row>
    <row r="38" customFormat="false" ht="17" hidden="false" customHeight="true" outlineLevel="0" collapsed="false">
      <c r="A38" s="73" t="s">
        <v>118</v>
      </c>
      <c r="B38" s="73"/>
      <c r="C38" s="73" t="s">
        <v>119</v>
      </c>
      <c r="D38" s="73" t="s">
        <v>120</v>
      </c>
      <c r="E38" s="73"/>
      <c r="F38" s="6"/>
      <c r="G38" s="6"/>
    </row>
    <row r="39" customFormat="false" ht="17" hidden="false" customHeight="true" outlineLevel="0" collapsed="false">
      <c r="A39" s="73" t="s">
        <v>121</v>
      </c>
      <c r="B39" s="73"/>
      <c r="C39" s="73" t="s">
        <v>122</v>
      </c>
      <c r="D39" s="73" t="s">
        <v>123</v>
      </c>
      <c r="E39" s="73"/>
      <c r="F39" s="6"/>
      <c r="G39" s="6"/>
    </row>
    <row r="40" customFormat="false" ht="17" hidden="false" customHeight="true" outlineLevel="0" collapsed="false">
      <c r="A40" s="73" t="s">
        <v>124</v>
      </c>
      <c r="B40" s="73"/>
      <c r="C40" s="73" t="s">
        <v>125</v>
      </c>
      <c r="D40" s="73" t="s">
        <v>126</v>
      </c>
      <c r="E40" s="73"/>
      <c r="F40" s="6"/>
      <c r="G40" s="6"/>
    </row>
    <row r="41" customFormat="false" ht="17" hidden="false" customHeight="false" outlineLevel="0" collapsed="false">
      <c r="A41" s="75"/>
      <c r="B41" s="75"/>
      <c r="C41" s="75"/>
      <c r="D41" s="75"/>
      <c r="E41" s="75"/>
      <c r="F41" s="6"/>
      <c r="G41" s="6"/>
    </row>
    <row r="42" customFormat="false" ht="17" hidden="false" customHeight="true" outlineLevel="0" collapsed="false">
      <c r="A42" s="72" t="s">
        <v>127</v>
      </c>
      <c r="B42" s="72"/>
      <c r="C42" s="72"/>
      <c r="D42" s="72"/>
      <c r="E42" s="72"/>
      <c r="F42" s="72"/>
      <c r="G42" s="6"/>
    </row>
    <row r="43" customFormat="false" ht="17" hidden="false" customHeight="true" outlineLevel="0" collapsed="false">
      <c r="A43" s="72" t="s">
        <v>128</v>
      </c>
      <c r="B43" s="72"/>
      <c r="C43" s="72"/>
      <c r="D43" s="72"/>
      <c r="E43" s="72"/>
      <c r="F43" s="72"/>
      <c r="G43" s="6"/>
    </row>
    <row r="44" customFormat="false" ht="17" hidden="false" customHeight="false" outlineLevel="0" collapsed="false">
      <c r="A44" s="72" t="s">
        <v>129</v>
      </c>
      <c r="B44" s="76" t="n">
        <v>50405</v>
      </c>
      <c r="C44" s="77"/>
      <c r="D44" s="77"/>
      <c r="E44" s="77"/>
      <c r="F44" s="6"/>
      <c r="G44" s="6"/>
    </row>
    <row r="45" customFormat="false" ht="17" hidden="false" customHeight="false" outlineLevel="0" collapsed="false">
      <c r="A45" s="6"/>
      <c r="B45" s="6"/>
      <c r="C45" s="6"/>
      <c r="D45" s="6"/>
      <c r="E45" s="6"/>
      <c r="F45" s="6"/>
      <c r="G45" s="6"/>
    </row>
    <row r="46" customFormat="false" ht="17" hidden="false" customHeight="true" outlineLevel="0" collapsed="false">
      <c r="A46" s="72" t="s">
        <v>130</v>
      </c>
      <c r="B46" s="72"/>
      <c r="C46" s="72"/>
      <c r="D46" s="72"/>
      <c r="E46" s="72"/>
      <c r="F46" s="72"/>
      <c r="G46" s="6"/>
    </row>
    <row r="47" customFormat="false" ht="17" hidden="false" customHeight="false" outlineLevel="0" collapsed="false">
      <c r="A47" s="15" t="s">
        <v>131</v>
      </c>
      <c r="B47" s="15"/>
      <c r="C47" s="15"/>
      <c r="D47" s="15"/>
      <c r="E47" s="15"/>
      <c r="F47" s="15"/>
      <c r="G47" s="6"/>
    </row>
    <row r="48" customFormat="false" ht="17.05" hidden="false" customHeight="false" outlineLevel="0" collapsed="false">
      <c r="A48" s="15" t="s">
        <v>132</v>
      </c>
      <c r="B48" s="15"/>
      <c r="C48" s="15"/>
      <c r="D48" s="15"/>
      <c r="E48" s="15"/>
      <c r="F48" s="15"/>
      <c r="G48" s="6"/>
    </row>
    <row r="49" customFormat="false" ht="17.05" hidden="false" customHeight="false" outlineLevel="0" collapsed="false">
      <c r="A49" s="15" t="s">
        <v>133</v>
      </c>
      <c r="B49" s="15"/>
      <c r="C49" s="15"/>
      <c r="D49" s="15"/>
      <c r="E49" s="15"/>
      <c r="F49" s="15"/>
      <c r="G49" s="6"/>
    </row>
    <row r="50" customFormat="false" ht="17" hidden="false" customHeight="false" outlineLevel="0" collapsed="false">
      <c r="A50" s="15" t="s">
        <v>134</v>
      </c>
      <c r="B50" s="15"/>
      <c r="C50" s="15"/>
      <c r="D50" s="15"/>
      <c r="E50" s="15"/>
      <c r="F50" s="15"/>
      <c r="G50" s="6"/>
    </row>
    <row r="51" customFormat="false" ht="17" hidden="false" customHeight="false" outlineLevel="0" collapsed="false">
      <c r="A51" s="6"/>
      <c r="B51" s="6"/>
      <c r="C51" s="6"/>
      <c r="D51" s="6"/>
      <c r="E51" s="6"/>
      <c r="F51" s="6"/>
      <c r="G51" s="6"/>
    </row>
    <row r="52" customFormat="false" ht="17" hidden="false" customHeight="false" outlineLevel="0" collapsed="false">
      <c r="A52" s="6"/>
      <c r="B52" s="6"/>
      <c r="C52" s="6"/>
      <c r="D52" s="6"/>
      <c r="E52" s="6"/>
      <c r="F52" s="6"/>
      <c r="G52" s="6"/>
    </row>
    <row r="53" customFormat="false" ht="17" hidden="false" customHeight="false" outlineLevel="0" collapsed="false">
      <c r="A53" s="6"/>
      <c r="B53" s="6"/>
      <c r="C53" s="6"/>
      <c r="D53" s="6"/>
      <c r="E53" s="6"/>
      <c r="F53" s="6"/>
      <c r="G53" s="6"/>
    </row>
    <row r="54" customFormat="false" ht="17" hidden="false" customHeight="false" outlineLevel="0" collapsed="false">
      <c r="A54" s="6"/>
      <c r="B54" s="6"/>
      <c r="C54" s="6"/>
      <c r="D54" s="6"/>
      <c r="E54" s="6"/>
      <c r="F54" s="6"/>
      <c r="G54" s="6"/>
    </row>
    <row r="55" customFormat="false" ht="17" hidden="false" customHeight="false" outlineLevel="0" collapsed="false">
      <c r="A55" s="6"/>
      <c r="B55" s="6"/>
      <c r="C55" s="6"/>
      <c r="D55" s="6"/>
      <c r="E55" s="6"/>
      <c r="F55" s="6"/>
      <c r="G55" s="6"/>
    </row>
    <row r="56" customFormat="false" ht="17" hidden="false" customHeight="false" outlineLevel="0" collapsed="false">
      <c r="A56" s="6"/>
      <c r="B56" s="6"/>
      <c r="C56" s="6"/>
      <c r="D56" s="6"/>
      <c r="E56" s="6"/>
      <c r="F56" s="6"/>
      <c r="G56" s="6"/>
    </row>
    <row r="57" customFormat="false" ht="17" hidden="false" customHeight="false" outlineLevel="0" collapsed="false">
      <c r="A57" s="6"/>
      <c r="B57" s="6"/>
      <c r="C57" s="6"/>
      <c r="D57" s="6"/>
      <c r="E57" s="6"/>
      <c r="F57" s="6"/>
      <c r="G57" s="6"/>
    </row>
    <row r="58" customFormat="false" ht="17" hidden="false" customHeight="false" outlineLevel="0" collapsed="false">
      <c r="A58" s="6"/>
      <c r="B58" s="6"/>
      <c r="C58" s="6"/>
      <c r="D58" s="6"/>
      <c r="E58" s="6"/>
      <c r="F58" s="6"/>
      <c r="G58" s="6"/>
    </row>
    <row r="59" customFormat="false" ht="17" hidden="false" customHeight="false" outlineLevel="0" collapsed="false">
      <c r="A59" s="6"/>
      <c r="B59" s="6"/>
      <c r="C59" s="6"/>
      <c r="D59" s="6"/>
      <c r="E59" s="6"/>
      <c r="F59" s="6"/>
      <c r="G59" s="6"/>
    </row>
    <row r="60" customFormat="false" ht="17" hidden="false" customHeight="false" outlineLevel="0" collapsed="false">
      <c r="A60" s="6"/>
      <c r="B60" s="6"/>
      <c r="C60" s="6"/>
      <c r="D60" s="6"/>
      <c r="E60" s="6"/>
      <c r="F60" s="6"/>
      <c r="G60" s="6"/>
    </row>
    <row r="61" customFormat="false" ht="17" hidden="false" customHeight="false" outlineLevel="0" collapsed="false">
      <c r="A61" s="6"/>
      <c r="B61" s="6"/>
      <c r="C61" s="6"/>
      <c r="D61" s="6"/>
      <c r="E61" s="6"/>
      <c r="F61" s="6"/>
      <c r="G61" s="6"/>
    </row>
  </sheetData>
  <sheetProtection sheet="true" password="cc3d" objects="true" scenarios="true"/>
  <mergeCells count="35">
    <mergeCell ref="A19:H19"/>
    <mergeCell ref="A21:F21"/>
    <mergeCell ref="A22:H22"/>
    <mergeCell ref="A23:F23"/>
    <mergeCell ref="A24:F24"/>
    <mergeCell ref="A25:F25"/>
    <mergeCell ref="A26:F26"/>
    <mergeCell ref="A27:F27"/>
    <mergeCell ref="A28:F28"/>
    <mergeCell ref="A29:F29"/>
    <mergeCell ref="A30:F30"/>
    <mergeCell ref="A31:F31"/>
    <mergeCell ref="A32:F32"/>
    <mergeCell ref="A33:E33"/>
    <mergeCell ref="A34:B34"/>
    <mergeCell ref="D34:E34"/>
    <mergeCell ref="A35:B35"/>
    <mergeCell ref="D35:E35"/>
    <mergeCell ref="A36:B36"/>
    <mergeCell ref="D36:E36"/>
    <mergeCell ref="A37:B37"/>
    <mergeCell ref="D37:E37"/>
    <mergeCell ref="A38:B38"/>
    <mergeCell ref="D38:E38"/>
    <mergeCell ref="A39:B39"/>
    <mergeCell ref="D39:E39"/>
    <mergeCell ref="A40:B40"/>
    <mergeCell ref="D40:E40"/>
    <mergeCell ref="A42:F42"/>
    <mergeCell ref="A43:F43"/>
    <mergeCell ref="A46:F46"/>
    <mergeCell ref="A47:F47"/>
    <mergeCell ref="A48:F48"/>
    <mergeCell ref="A49:F49"/>
    <mergeCell ref="A50:F50"/>
  </mergeCells>
  <printOptions headings="false" gridLines="false" gridLinesSet="true" horizontalCentered="false" verticalCentered="false"/>
  <pageMargins left="0.872916666666667" right="0.154861111111111" top="0.819444444444445" bottom="0.761111111111111" header="0.581944444444445" footer="0.523611111111111"/>
  <pageSetup paperSize="9" scale="100" fitToWidth="1" fitToHeight="1" pageOrder="downThenOver" orientation="portrait" blackAndWhite="false" draft="false" cellComments="none" horizontalDpi="300" verticalDpi="300" copies="1"/>
  <headerFooter differentFirst="false" differentOddEven="false">
    <oddHeader>&amp;C&amp;"Arial,標準"&amp;10&amp;A</oddHeader>
    <oddFooter>&amp;C&amp;"Arial,標準"&amp;10ページ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M42"/>
  <sheetViews>
    <sheetView showFormulas="false" showGridLines="false" showRowColHeaders="true" showZeros="true" rightToLeft="false" tabSelected="false" showOutlineSymbols="true" defaultGridColor="true" view="normal" topLeftCell="A1" colorId="64" zoomScale="105" zoomScaleNormal="105" zoomScalePageLayoutView="100" workbookViewId="0">
      <pane xSplit="3" ySplit="5" topLeftCell="D6" activePane="bottomRight" state="frozen"/>
      <selection pane="topLeft" activeCell="A1" activeCellId="0" sqref="A1"/>
      <selection pane="topRight" activeCell="D1" activeCellId="0" sqref="D1"/>
      <selection pane="bottomLeft" activeCell="A6" activeCellId="0" sqref="A6"/>
      <selection pane="bottomRight" activeCell="D5" activeCellId="0" sqref="D5"/>
    </sheetView>
  </sheetViews>
  <sheetFormatPr defaultColWidth="10.6953125" defaultRowHeight="17" customHeight="true" zeroHeight="false" outlineLevelRow="0" outlineLevelCol="0"/>
  <cols>
    <col collapsed="false" customWidth="true" hidden="false" outlineLevel="0" max="1" min="1" style="2" width="7.43"/>
    <col collapsed="false" customWidth="true" hidden="false" outlineLevel="0" max="2" min="2" style="2" width="4.68"/>
    <col collapsed="false" customWidth="true" hidden="false" outlineLevel="0" max="3" min="3" style="2" width="14.31"/>
    <col collapsed="false" customWidth="true" hidden="false" outlineLevel="0" max="46" min="4" style="2" width="14.56"/>
  </cols>
  <sheetData>
    <row r="1" s="79" customFormat="true" ht="17" hidden="false" customHeight="false" outlineLevel="0" collapsed="false">
      <c r="A1" s="31" t="s">
        <v>25</v>
      </c>
      <c r="B1" s="31"/>
      <c r="C1" s="31"/>
      <c r="D1" s="78" t="n">
        <v>45657</v>
      </c>
      <c r="E1" s="32" t="n">
        <f aca="false">EDATE(D1,12)</f>
        <v>46022</v>
      </c>
      <c r="F1" s="32" t="n">
        <f aca="false">EDATE(E1,12)</f>
        <v>46387</v>
      </c>
      <c r="G1" s="32" t="n">
        <f aca="false">EDATE(F1,12)</f>
        <v>46752</v>
      </c>
      <c r="H1" s="32" t="n">
        <f aca="false">EDATE(G1,12)</f>
        <v>47118</v>
      </c>
      <c r="I1" s="32" t="n">
        <f aca="false">EDATE(H1,12)</f>
        <v>47483</v>
      </c>
      <c r="J1" s="32" t="n">
        <f aca="false">EDATE(I1,12)</f>
        <v>47848</v>
      </c>
      <c r="K1" s="32" t="n">
        <f aca="false">EDATE(J1,12)</f>
        <v>48213</v>
      </c>
      <c r="L1" s="32" t="n">
        <f aca="false">EDATE(K1,12)</f>
        <v>48579</v>
      </c>
      <c r="M1" s="32" t="n">
        <f aca="false">EDATE(L1,12)</f>
        <v>48944</v>
      </c>
      <c r="N1" s="32" t="n">
        <f aca="false">EDATE(M1,12)</f>
        <v>49309</v>
      </c>
      <c r="O1" s="32" t="n">
        <f aca="false">EDATE(N1,12)</f>
        <v>49674</v>
      </c>
      <c r="P1" s="32" t="n">
        <f aca="false">EDATE(O1,12)</f>
        <v>50040</v>
      </c>
      <c r="Q1" s="32" t="n">
        <f aca="false">EDATE(P1,12)</f>
        <v>50405</v>
      </c>
      <c r="R1" s="32" t="n">
        <f aca="false">EDATE(Q1,12)</f>
        <v>50770</v>
      </c>
      <c r="S1" s="32" t="n">
        <f aca="false">EDATE(R1,12)</f>
        <v>51135</v>
      </c>
      <c r="T1" s="32" t="n">
        <f aca="false">EDATE(S1,12)</f>
        <v>51501</v>
      </c>
      <c r="U1" s="32" t="n">
        <f aca="false">EDATE(T1,12)</f>
        <v>51866</v>
      </c>
      <c r="V1" s="32" t="n">
        <f aca="false">EDATE(U1,12)</f>
        <v>52231</v>
      </c>
      <c r="W1" s="32" t="n">
        <f aca="false">EDATE(V1,12)</f>
        <v>52596</v>
      </c>
      <c r="X1" s="32" t="n">
        <f aca="false">EDATE(W1,12)</f>
        <v>52962</v>
      </c>
      <c r="Y1" s="32" t="n">
        <f aca="false">EDATE(X1,12)</f>
        <v>53327</v>
      </c>
      <c r="Z1" s="32" t="n">
        <f aca="false">EDATE(Y1,12)</f>
        <v>53692</v>
      </c>
      <c r="AA1" s="32" t="n">
        <f aca="false">EDATE(Z1,12)</f>
        <v>54057</v>
      </c>
      <c r="AB1" s="32" t="n">
        <f aca="false">EDATE(AA1,12)</f>
        <v>54423</v>
      </c>
      <c r="AC1" s="32" t="n">
        <f aca="false">EDATE(AB1,12)</f>
        <v>54788</v>
      </c>
      <c r="AD1" s="32" t="n">
        <f aca="false">EDATE(AC1,12)</f>
        <v>55153</v>
      </c>
      <c r="AE1" s="32" t="n">
        <f aca="false">EDATE(AD1,12)</f>
        <v>55518</v>
      </c>
      <c r="AF1" s="32" t="n">
        <f aca="false">EDATE(AE1,12)</f>
        <v>55884</v>
      </c>
      <c r="AG1" s="32" t="n">
        <f aca="false">EDATE(AF1,12)</f>
        <v>56249</v>
      </c>
      <c r="AH1" s="32" t="n">
        <f aca="false">EDATE(AG1,12)</f>
        <v>56614</v>
      </c>
      <c r="AI1" s="32" t="n">
        <f aca="false">EDATE(AH1,12)</f>
        <v>56979</v>
      </c>
      <c r="AJ1" s="32" t="n">
        <f aca="false">EDATE(AI1,12)</f>
        <v>57345</v>
      </c>
      <c r="AK1" s="32" t="n">
        <f aca="false">EDATE(AJ1,12)</f>
        <v>57710</v>
      </c>
      <c r="AL1" s="32" t="n">
        <f aca="false">EDATE(AK1,12)</f>
        <v>58075</v>
      </c>
      <c r="AM1" s="32" t="n">
        <f aca="false">EDATE(AL1,12)</f>
        <v>58440</v>
      </c>
      <c r="AN1" s="32" t="n">
        <f aca="false">EDATE(AM1,12)</f>
        <v>58806</v>
      </c>
      <c r="AO1" s="32" t="n">
        <f aca="false">EDATE(AN1,12)</f>
        <v>59171</v>
      </c>
      <c r="AP1" s="32" t="n">
        <f aca="false">EDATE(AO1,12)</f>
        <v>59536</v>
      </c>
      <c r="AQ1" s="32" t="n">
        <f aca="false">EDATE(AP1,12)</f>
        <v>59901</v>
      </c>
      <c r="AR1" s="32" t="n">
        <f aca="false">EDATE(AQ1,12)</f>
        <v>60267</v>
      </c>
      <c r="AS1" s="32" t="n">
        <f aca="false">EDATE(AR1,12)</f>
        <v>60632</v>
      </c>
      <c r="AT1" s="32" t="n">
        <f aca="false">EDATE(AS1,12)</f>
        <v>60997</v>
      </c>
    </row>
    <row r="2" s="79" customFormat="true" ht="17" hidden="false" customHeight="false" outlineLevel="0" collapsed="false">
      <c r="A2" s="31"/>
      <c r="B2" s="31"/>
      <c r="C2" s="31"/>
      <c r="D2" s="34" t="n">
        <f aca="false">D1</f>
        <v>45657</v>
      </c>
      <c r="E2" s="34" t="n">
        <f aca="false">EDATE(D2,12)</f>
        <v>46022</v>
      </c>
      <c r="F2" s="34" t="n">
        <f aca="false">EDATE(E2,12)</f>
        <v>46387</v>
      </c>
      <c r="G2" s="34" t="n">
        <f aca="false">EDATE(F2,12)</f>
        <v>46752</v>
      </c>
      <c r="H2" s="34" t="n">
        <f aca="false">EDATE(G2,12)</f>
        <v>47118</v>
      </c>
      <c r="I2" s="34" t="n">
        <f aca="false">EDATE(H2,12)</f>
        <v>47483</v>
      </c>
      <c r="J2" s="34" t="n">
        <f aca="false">EDATE(I2,12)</f>
        <v>47848</v>
      </c>
      <c r="K2" s="34" t="n">
        <f aca="false">EDATE(J2,12)</f>
        <v>48213</v>
      </c>
      <c r="L2" s="34" t="n">
        <f aca="false">EDATE(K2,12)</f>
        <v>48579</v>
      </c>
      <c r="M2" s="34" t="n">
        <f aca="false">EDATE(L2,12)</f>
        <v>48944</v>
      </c>
      <c r="N2" s="34" t="n">
        <f aca="false">EDATE(M2,12)</f>
        <v>49309</v>
      </c>
      <c r="O2" s="34" t="n">
        <f aca="false">EDATE(N2,12)</f>
        <v>49674</v>
      </c>
      <c r="P2" s="34" t="n">
        <f aca="false">EDATE(O2,12)</f>
        <v>50040</v>
      </c>
      <c r="Q2" s="34" t="n">
        <f aca="false">EDATE(P2,12)</f>
        <v>50405</v>
      </c>
      <c r="R2" s="34" t="n">
        <f aca="false">EDATE(Q2,12)</f>
        <v>50770</v>
      </c>
      <c r="S2" s="34" t="n">
        <f aca="false">EDATE(R2,12)</f>
        <v>51135</v>
      </c>
      <c r="T2" s="34" t="n">
        <f aca="false">EDATE(S2,12)</f>
        <v>51501</v>
      </c>
      <c r="U2" s="34" t="n">
        <f aca="false">EDATE(T2,12)</f>
        <v>51866</v>
      </c>
      <c r="V2" s="34" t="n">
        <f aca="false">EDATE(U2,12)</f>
        <v>52231</v>
      </c>
      <c r="W2" s="34" t="n">
        <f aca="false">EDATE(V2,12)</f>
        <v>52596</v>
      </c>
      <c r="X2" s="34" t="n">
        <f aca="false">EDATE(W2,12)</f>
        <v>52962</v>
      </c>
      <c r="Y2" s="34" t="n">
        <f aca="false">EDATE(X2,12)</f>
        <v>53327</v>
      </c>
      <c r="Z2" s="34" t="n">
        <f aca="false">EDATE(Y2,12)</f>
        <v>53692</v>
      </c>
      <c r="AA2" s="34" t="n">
        <f aca="false">EDATE(Z2,12)</f>
        <v>54057</v>
      </c>
      <c r="AB2" s="34" t="n">
        <f aca="false">EDATE(AA2,12)</f>
        <v>54423</v>
      </c>
      <c r="AC2" s="34" t="n">
        <f aca="false">EDATE(AB2,12)</f>
        <v>54788</v>
      </c>
      <c r="AD2" s="34" t="n">
        <f aca="false">EDATE(AC2,12)</f>
        <v>55153</v>
      </c>
      <c r="AE2" s="34" t="n">
        <f aca="false">EDATE(AD2,12)</f>
        <v>55518</v>
      </c>
      <c r="AF2" s="34" t="n">
        <f aca="false">EDATE(AE2,12)</f>
        <v>55884</v>
      </c>
      <c r="AG2" s="34" t="n">
        <f aca="false">EDATE(AF2,12)</f>
        <v>56249</v>
      </c>
      <c r="AH2" s="34" t="n">
        <f aca="false">EDATE(AG2,12)</f>
        <v>56614</v>
      </c>
      <c r="AI2" s="34" t="n">
        <f aca="false">EDATE(AH2,12)</f>
        <v>56979</v>
      </c>
      <c r="AJ2" s="34" t="n">
        <f aca="false">EDATE(AI2,12)</f>
        <v>57345</v>
      </c>
      <c r="AK2" s="34" t="n">
        <f aca="false">EDATE(AJ2,12)</f>
        <v>57710</v>
      </c>
      <c r="AL2" s="34" t="n">
        <f aca="false">EDATE(AK2,12)</f>
        <v>58075</v>
      </c>
      <c r="AM2" s="34" t="n">
        <f aca="false">EDATE(AL2,12)</f>
        <v>58440</v>
      </c>
      <c r="AN2" s="34" t="n">
        <f aca="false">EDATE(AM2,12)</f>
        <v>58806</v>
      </c>
      <c r="AO2" s="34" t="n">
        <f aca="false">EDATE(AN2,12)</f>
        <v>59171</v>
      </c>
      <c r="AP2" s="34" t="n">
        <f aca="false">EDATE(AO2,12)</f>
        <v>59536</v>
      </c>
      <c r="AQ2" s="34" t="n">
        <f aca="false">EDATE(AP2,12)</f>
        <v>59901</v>
      </c>
      <c r="AR2" s="34" t="n">
        <f aca="false">EDATE(AQ2,12)</f>
        <v>60267</v>
      </c>
      <c r="AS2" s="34" t="n">
        <f aca="false">EDATE(AR2,12)</f>
        <v>60632</v>
      </c>
      <c r="AT2" s="34" t="n">
        <f aca="false">EDATE(AS2,12)</f>
        <v>60997</v>
      </c>
    </row>
    <row r="3" s="82" customFormat="true" ht="17" hidden="false" customHeight="false" outlineLevel="0" collapsed="false">
      <c r="A3" s="35" t="s">
        <v>27</v>
      </c>
      <c r="B3" s="80" t="s">
        <v>28</v>
      </c>
      <c r="C3" s="81"/>
      <c r="D3" s="38" t="n">
        <f aca="false">IF(DATEDIF($C$3,D$1+1,"Y")&gt;85,0,DATEDIF($C$3,D$1+1,"Y"))</f>
        <v>0</v>
      </c>
      <c r="E3" s="38" t="n">
        <f aca="false">IF(DATEDIF($C$3,E$1+1,"Y")&gt;85,0,DATEDIF($C$3,E$1+1,"Y"))</f>
        <v>0</v>
      </c>
      <c r="F3" s="38" t="n">
        <f aca="false">IF(DATEDIF($C$3,F$1+1,"Y")&gt;85,0,DATEDIF($C$3,F$1+1,"Y"))</f>
        <v>0</v>
      </c>
      <c r="G3" s="38" t="n">
        <f aca="false">IF(DATEDIF($C$3,G$1+1,"Y")&gt;85,0,DATEDIF($C$3,G$1+1,"Y"))</f>
        <v>0</v>
      </c>
      <c r="H3" s="38" t="n">
        <f aca="false">IF(DATEDIF($C$3,H$1+1,"Y")&gt;85,0,DATEDIF($C$3,H$1+1,"Y"))</f>
        <v>0</v>
      </c>
      <c r="I3" s="38" t="n">
        <f aca="false">IF(DATEDIF($C$3,I$1+1,"Y")&gt;85,0,DATEDIF($C$3,I$1+1,"Y"))</f>
        <v>0</v>
      </c>
      <c r="J3" s="38" t="n">
        <f aca="false">IF(DATEDIF($C$3,J$1+1,"Y")&gt;85,0,DATEDIF($C$3,J$1+1,"Y"))</f>
        <v>0</v>
      </c>
      <c r="K3" s="38" t="n">
        <f aca="false">IF(DATEDIF($C$3,K$1+1,"Y")&gt;85,0,DATEDIF($C$3,K$1+1,"Y"))</f>
        <v>0</v>
      </c>
      <c r="L3" s="38" t="n">
        <f aca="false">IF(DATEDIF($C$3,L$1+1,"Y")&gt;85,0,DATEDIF($C$3,L$1+1,"Y"))</f>
        <v>0</v>
      </c>
      <c r="M3" s="38" t="n">
        <f aca="false">IF(DATEDIF($C$3,M$1+1,"Y")&gt;85,0,DATEDIF($C$3,M$1+1,"Y"))</f>
        <v>0</v>
      </c>
      <c r="N3" s="38" t="n">
        <f aca="false">IF(DATEDIF($C$3,N$1+1,"Y")&gt;85,0,DATEDIF($C$3,N$1+1,"Y"))</f>
        <v>0</v>
      </c>
      <c r="O3" s="38" t="n">
        <f aca="false">IF(DATEDIF($C$3,O$1+1,"Y")&gt;85,0,DATEDIF($C$3,O$1+1,"Y"))</f>
        <v>0</v>
      </c>
      <c r="P3" s="38" t="n">
        <f aca="false">IF(DATEDIF($C$3,P$1+1,"Y")&gt;85,0,DATEDIF($C$3,P$1+1,"Y"))</f>
        <v>0</v>
      </c>
      <c r="Q3" s="38" t="n">
        <f aca="false">IF(DATEDIF($C$3,Q$1+1,"Y")&gt;85,0,DATEDIF($C$3,Q$1+1,"Y"))</f>
        <v>0</v>
      </c>
      <c r="R3" s="38" t="n">
        <f aca="false">IF(DATEDIF($C$3,R$1+1,"Y")&gt;85,0,DATEDIF($C$3,R$1+1,"Y"))</f>
        <v>0</v>
      </c>
      <c r="S3" s="38" t="n">
        <f aca="false">IF(DATEDIF($C$3,S$1+1,"Y")&gt;85,0,DATEDIF($C$3,S$1+1,"Y"))</f>
        <v>0</v>
      </c>
      <c r="T3" s="38" t="n">
        <f aca="false">IF(DATEDIF($C$3,T$1+1,"Y")&gt;85,0,DATEDIF($C$3,T$1+1,"Y"))</f>
        <v>0</v>
      </c>
      <c r="U3" s="38" t="n">
        <f aca="false">IF(DATEDIF($C$3,U$1+1,"Y")&gt;85,0,DATEDIF($C$3,U$1+1,"Y"))</f>
        <v>0</v>
      </c>
      <c r="V3" s="38" t="n">
        <f aca="false">IF(DATEDIF($C$3,V$1+1,"Y")&gt;85,0,DATEDIF($C$3,V$1+1,"Y"))</f>
        <v>0</v>
      </c>
      <c r="W3" s="38" t="n">
        <f aca="false">IF(DATEDIF($C$3,W$1+1,"Y")&gt;85,0,DATEDIF($C$3,W$1+1,"Y"))</f>
        <v>0</v>
      </c>
      <c r="X3" s="38" t="n">
        <f aca="false">IF(DATEDIF($C$3,X$1+1,"Y")&gt;85,0,DATEDIF($C$3,X$1+1,"Y"))</f>
        <v>0</v>
      </c>
      <c r="Y3" s="38" t="n">
        <f aca="false">IF(DATEDIF($C$3,Y$1+1,"Y")&gt;85,0,DATEDIF($C$3,Y$1+1,"Y"))</f>
        <v>0</v>
      </c>
      <c r="Z3" s="38" t="n">
        <f aca="false">IF(DATEDIF($C$3,Z$1+1,"Y")&gt;85,0,DATEDIF($C$3,Z$1+1,"Y"))</f>
        <v>0</v>
      </c>
      <c r="AA3" s="38" t="n">
        <f aca="false">IF(DATEDIF($C$3,AA$1+1,"Y")&gt;85,0,DATEDIF($C$3,AA$1+1,"Y"))</f>
        <v>0</v>
      </c>
      <c r="AB3" s="38" t="n">
        <f aca="false">IF(DATEDIF($C$3,AB$1+1,"Y")&gt;85,0,DATEDIF($C$3,AB$1+1,"Y"))</f>
        <v>0</v>
      </c>
      <c r="AC3" s="38" t="n">
        <f aca="false">IF(DATEDIF($C$3,AC$1+1,"Y")&gt;85,0,DATEDIF($C$3,AC$1+1,"Y"))</f>
        <v>0</v>
      </c>
      <c r="AD3" s="38" t="n">
        <f aca="false">IF(DATEDIF($C$3,AD$1+1,"Y")&gt;85,0,DATEDIF($C$3,AD$1+1,"Y"))</f>
        <v>0</v>
      </c>
      <c r="AE3" s="38" t="n">
        <f aca="false">IF(DATEDIF($C$3,AE$1+1,"Y")&gt;85,0,DATEDIF($C$3,AE$1+1,"Y"))</f>
        <v>0</v>
      </c>
      <c r="AF3" s="38" t="n">
        <f aca="false">IF(DATEDIF($C$3,AF$1+1,"Y")&gt;85,0,DATEDIF($C$3,AF$1+1,"Y"))</f>
        <v>0</v>
      </c>
      <c r="AG3" s="38" t="n">
        <f aca="false">IF(DATEDIF($C$3,AG$1+1,"Y")&gt;85,0,DATEDIF($C$3,AG$1+1,"Y"))</f>
        <v>0</v>
      </c>
      <c r="AH3" s="38" t="n">
        <f aca="false">IF(DATEDIF($C$3,AH$1+1,"Y")&gt;85,0,DATEDIF($C$3,AH$1+1,"Y"))</f>
        <v>0</v>
      </c>
      <c r="AI3" s="38" t="n">
        <f aca="false">IF(DATEDIF($C$3,AI$1+1,"Y")&gt;85,0,DATEDIF($C$3,AI$1+1,"Y"))</f>
        <v>0</v>
      </c>
      <c r="AJ3" s="38" t="n">
        <f aca="false">IF(DATEDIF($C$3,AJ$1+1,"Y")&gt;85,0,DATEDIF($C$3,AJ$1+1,"Y"))</f>
        <v>0</v>
      </c>
      <c r="AK3" s="38" t="n">
        <f aca="false">IF(DATEDIF($C$3,AK$1+1,"Y")&gt;85,0,DATEDIF($C$3,AK$1+1,"Y"))</f>
        <v>0</v>
      </c>
      <c r="AL3" s="38" t="n">
        <f aca="false">IF(DATEDIF($C$3,AL$1+1,"Y")&gt;85,0,DATEDIF($C$3,AL$1+1,"Y"))</f>
        <v>0</v>
      </c>
      <c r="AM3" s="38" t="n">
        <f aca="false">IF(DATEDIF($C$3,AM$1+1,"Y")&gt;85,0,DATEDIF($C$3,AM$1+1,"Y"))</f>
        <v>0</v>
      </c>
      <c r="AN3" s="38" t="n">
        <f aca="false">IF(DATEDIF($C$3,AN$1+1,"Y")&gt;85,0,DATEDIF($C$3,AN$1+1,"Y"))</f>
        <v>0</v>
      </c>
      <c r="AO3" s="38" t="n">
        <f aca="false">IF(DATEDIF($C$3,AO$1+1,"Y")&gt;85,0,DATEDIF($C$3,AO$1+1,"Y"))</f>
        <v>0</v>
      </c>
      <c r="AP3" s="38" t="n">
        <f aca="false">IF(DATEDIF($C$3,AP$1+1,"Y")&gt;85,0,DATEDIF($C$3,AP$1+1,"Y"))</f>
        <v>0</v>
      </c>
      <c r="AQ3" s="38" t="n">
        <f aca="false">IF(DATEDIF($C$3,AQ$1+1,"Y")&gt;85,0,DATEDIF($C$3,AQ$1+1,"Y"))</f>
        <v>0</v>
      </c>
      <c r="AR3" s="38" t="n">
        <f aca="false">IF(DATEDIF($C$3,AR$1+1,"Y")&gt;85,0,DATEDIF($C$3,AR$1+1,"Y"))</f>
        <v>0</v>
      </c>
      <c r="AS3" s="38" t="n">
        <f aca="false">IF(DATEDIF($C$3,AS$1+1,"Y")&gt;85,0,DATEDIF($C$3,AS$1+1,"Y"))</f>
        <v>0</v>
      </c>
      <c r="AT3" s="38" t="n">
        <f aca="false">IF(DATEDIF($C$3,AT$1+1,"Y")&gt;85,0,DATEDIF($C$3,AT$1+1,"Y"))</f>
        <v>0</v>
      </c>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row>
    <row r="4" s="82" customFormat="true" ht="17" hidden="false" customHeight="false" outlineLevel="0" collapsed="false">
      <c r="A4" s="35"/>
      <c r="B4" s="80" t="s">
        <v>30</v>
      </c>
      <c r="C4" s="81"/>
      <c r="D4" s="38" t="n">
        <f aca="false">IF(DATEDIF($C$4,D$1+1,"Y")&gt;90,0,DATEDIF($C$4,D$1+1,"Y"))</f>
        <v>0</v>
      </c>
      <c r="E4" s="38" t="n">
        <f aca="false">IF(DATEDIF($C$4,E$1+1,"Y")&gt;90,0,DATEDIF($C$4,E$1+1,"Y"))</f>
        <v>0</v>
      </c>
      <c r="F4" s="38" t="n">
        <f aca="false">IF(DATEDIF($C$4,F$1+1,"Y")&gt;90,0,DATEDIF($C$4,F$1+1,"Y"))</f>
        <v>0</v>
      </c>
      <c r="G4" s="38" t="n">
        <f aca="false">IF(DATEDIF($C$4,G$1+1,"Y")&gt;90,0,DATEDIF($C$4,G$1+1,"Y"))</f>
        <v>0</v>
      </c>
      <c r="H4" s="38" t="n">
        <f aca="false">IF(DATEDIF($C$4,H$1+1,"Y")&gt;90,0,DATEDIF($C$4,H$1+1,"Y"))</f>
        <v>0</v>
      </c>
      <c r="I4" s="38" t="n">
        <f aca="false">IF(DATEDIF($C$4,I$1+1,"Y")&gt;90,0,DATEDIF($C$4,I$1+1,"Y"))</f>
        <v>0</v>
      </c>
      <c r="J4" s="38" t="n">
        <f aca="false">IF(DATEDIF($C$4,J$1+1,"Y")&gt;90,0,DATEDIF($C$4,J$1+1,"Y"))</f>
        <v>0</v>
      </c>
      <c r="K4" s="38" t="n">
        <f aca="false">IF(DATEDIF($C$4,K$1+1,"Y")&gt;90,0,DATEDIF($C$4,K$1+1,"Y"))</f>
        <v>0</v>
      </c>
      <c r="L4" s="38" t="n">
        <f aca="false">IF(DATEDIF($C$4,L$1+1,"Y")&gt;90,0,DATEDIF($C$4,L$1+1,"Y"))</f>
        <v>0</v>
      </c>
      <c r="M4" s="38" t="n">
        <f aca="false">IF(DATEDIF($C$4,M$1+1,"Y")&gt;90,0,DATEDIF($C$4,M$1+1,"Y"))</f>
        <v>0</v>
      </c>
      <c r="N4" s="38" t="n">
        <f aca="false">IF(DATEDIF($C$4,N$1+1,"Y")&gt;90,0,DATEDIF($C$4,N$1+1,"Y"))</f>
        <v>0</v>
      </c>
      <c r="O4" s="38" t="n">
        <f aca="false">IF(DATEDIF($C$4,O$1+1,"Y")&gt;90,0,DATEDIF($C$4,O$1+1,"Y"))</f>
        <v>0</v>
      </c>
      <c r="P4" s="38" t="n">
        <f aca="false">IF(DATEDIF($C$4,P$1+1,"Y")&gt;90,0,DATEDIF($C$4,P$1+1,"Y"))</f>
        <v>0</v>
      </c>
      <c r="Q4" s="38" t="n">
        <f aca="false">IF(DATEDIF($C$4,Q$1+1,"Y")&gt;90,0,DATEDIF($C$4,Q$1+1,"Y"))</f>
        <v>0</v>
      </c>
      <c r="R4" s="38" t="n">
        <f aca="false">IF(DATEDIF($C$4,R$1+1,"Y")&gt;90,0,DATEDIF($C$4,R$1+1,"Y"))</f>
        <v>0</v>
      </c>
      <c r="S4" s="38" t="n">
        <f aca="false">IF(DATEDIF($C$4,S$1+1,"Y")&gt;90,0,DATEDIF($C$4,S$1+1,"Y"))</f>
        <v>0</v>
      </c>
      <c r="T4" s="38" t="n">
        <f aca="false">IF(DATEDIF($C$4,T$1+1,"Y")&gt;90,0,DATEDIF($C$4,T$1+1,"Y"))</f>
        <v>0</v>
      </c>
      <c r="U4" s="38" t="n">
        <f aca="false">IF(DATEDIF($C$4,U$1+1,"Y")&gt;90,0,DATEDIF($C$4,U$1+1,"Y"))</f>
        <v>0</v>
      </c>
      <c r="V4" s="38" t="n">
        <f aca="false">IF(DATEDIF($C$4,V$1+1,"Y")&gt;90,0,DATEDIF($C$4,V$1+1,"Y"))</f>
        <v>0</v>
      </c>
      <c r="W4" s="38" t="n">
        <f aca="false">IF(DATEDIF($C$4,W$1+1,"Y")&gt;90,0,DATEDIF($C$4,W$1+1,"Y"))</f>
        <v>0</v>
      </c>
      <c r="X4" s="38" t="n">
        <f aca="false">IF(DATEDIF($C$4,X$1+1,"Y")&gt;90,0,DATEDIF($C$4,X$1+1,"Y"))</f>
        <v>0</v>
      </c>
      <c r="Y4" s="38" t="n">
        <f aca="false">IF(DATEDIF($C$4,Y$1+1,"Y")&gt;90,0,DATEDIF($C$4,Y$1+1,"Y"))</f>
        <v>0</v>
      </c>
      <c r="Z4" s="38" t="n">
        <f aca="false">IF(DATEDIF($C$4,Z$1+1,"Y")&gt;90,0,DATEDIF($C$4,Z$1+1,"Y"))</f>
        <v>0</v>
      </c>
      <c r="AA4" s="38" t="n">
        <f aca="false">IF(DATEDIF($C$4,AA$1+1,"Y")&gt;90,0,DATEDIF($C$4,AA$1+1,"Y"))</f>
        <v>0</v>
      </c>
      <c r="AB4" s="38" t="n">
        <f aca="false">IF(DATEDIF($C$4,AB$1+1,"Y")&gt;90,0,DATEDIF($C$4,AB$1+1,"Y"))</f>
        <v>0</v>
      </c>
      <c r="AC4" s="38" t="n">
        <f aca="false">IF(DATEDIF($C$4,AC$1+1,"Y")&gt;90,0,DATEDIF($C$4,AC$1+1,"Y"))</f>
        <v>0</v>
      </c>
      <c r="AD4" s="38" t="n">
        <f aca="false">IF(DATEDIF($C$4,AD$1+1,"Y")&gt;90,0,DATEDIF($C$4,AD$1+1,"Y"))</f>
        <v>0</v>
      </c>
      <c r="AE4" s="38" t="n">
        <f aca="false">IF(DATEDIF($C$4,AE$1+1,"Y")&gt;90,0,DATEDIF($C$4,AE$1+1,"Y"))</f>
        <v>0</v>
      </c>
      <c r="AF4" s="38" t="n">
        <f aca="false">IF(DATEDIF($C$4,AF$1+1,"Y")&gt;90,0,DATEDIF($C$4,AF$1+1,"Y"))</f>
        <v>0</v>
      </c>
      <c r="AG4" s="38" t="n">
        <f aca="false">IF(DATEDIF($C$4,AG$1+1,"Y")&gt;90,0,DATEDIF($C$4,AG$1+1,"Y"))</f>
        <v>0</v>
      </c>
      <c r="AH4" s="38" t="n">
        <f aca="false">IF(DATEDIF($C$4,AH$1+1,"Y")&gt;90,0,DATEDIF($C$4,AH$1+1,"Y"))</f>
        <v>0</v>
      </c>
      <c r="AI4" s="38" t="n">
        <f aca="false">IF(DATEDIF($C$4,AI$1+1,"Y")&gt;90,0,DATEDIF($C$4,AI$1+1,"Y"))</f>
        <v>0</v>
      </c>
      <c r="AJ4" s="38" t="n">
        <f aca="false">IF(DATEDIF($C$4,AJ$1+1,"Y")&gt;90,0,DATEDIF($C$4,AJ$1+1,"Y"))</f>
        <v>0</v>
      </c>
      <c r="AK4" s="38" t="n">
        <f aca="false">IF(DATEDIF($C$4,AK$1+1,"Y")&gt;90,0,DATEDIF($C$4,AK$1+1,"Y"))</f>
        <v>0</v>
      </c>
      <c r="AL4" s="38" t="n">
        <f aca="false">IF(DATEDIF($C$4,AL$1+1,"Y")&gt;90,0,DATEDIF($C$4,AL$1+1,"Y"))</f>
        <v>0</v>
      </c>
      <c r="AM4" s="38" t="n">
        <f aca="false">IF(DATEDIF($C$4,AM$1+1,"Y")&gt;90,0,DATEDIF($C$4,AM$1+1,"Y"))</f>
        <v>0</v>
      </c>
      <c r="AN4" s="38" t="n">
        <f aca="false">IF(DATEDIF($C$4,AN$1+1,"Y")&gt;90,0,DATEDIF($C$4,AN$1+1,"Y"))</f>
        <v>0</v>
      </c>
      <c r="AO4" s="38" t="n">
        <f aca="false">IF(DATEDIF($C$4,AO$1+1,"Y")&gt;90,0,DATEDIF($C$4,AO$1+1,"Y"))</f>
        <v>0</v>
      </c>
      <c r="AP4" s="38" t="n">
        <f aca="false">IF(DATEDIF($C$4,AP$1+1,"Y")&gt;90,0,DATEDIF($C$4,AP$1+1,"Y"))</f>
        <v>0</v>
      </c>
      <c r="AQ4" s="38" t="n">
        <f aca="false">IF(DATEDIF($C$4,AQ$1+1,"Y")&gt;90,0,DATEDIF($C$4,AQ$1+1,"Y"))</f>
        <v>0</v>
      </c>
      <c r="AR4" s="38" t="n">
        <f aca="false">IF(DATEDIF($C$4,AR$1+1,"Y")&gt;90,0,DATEDIF($C$4,AR$1+1,"Y"))</f>
        <v>0</v>
      </c>
      <c r="AS4" s="38" t="n">
        <f aca="false">IF(DATEDIF($C$4,AS$1+1,"Y")&gt;90,0,DATEDIF($C$4,AS$1+1,"Y"))</f>
        <v>0</v>
      </c>
      <c r="AT4" s="38" t="n">
        <f aca="false">IF(DATEDIF($C$4,AT$1+1,"Y")&gt;90,0,DATEDIF($C$4,AT$1+1,"Y"))</f>
        <v>0</v>
      </c>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row>
    <row r="5" s="85" customFormat="true" ht="17" hidden="false" customHeight="false" outlineLevel="0" collapsed="false">
      <c r="A5" s="35"/>
      <c r="B5" s="83"/>
      <c r="C5" s="81"/>
      <c r="D5" s="84"/>
      <c r="E5" s="40" t="str">
        <f aca="false">IF($D$5=0,"",D5+1)</f>
        <v/>
      </c>
      <c r="F5" s="40" t="str">
        <f aca="false">IF($D$5=0,"",E5+1)</f>
        <v/>
      </c>
      <c r="G5" s="40" t="str">
        <f aca="false">IF($D$5=0,"",F5+1)</f>
        <v/>
      </c>
      <c r="H5" s="40" t="str">
        <f aca="false">IF($D$5=0,"",G5+1)</f>
        <v/>
      </c>
      <c r="I5" s="40" t="str">
        <f aca="false">IF($D$5=0,"",H5+1)</f>
        <v/>
      </c>
      <c r="J5" s="40" t="str">
        <f aca="false">IF($D$5=0,"",I5+1)</f>
        <v/>
      </c>
      <c r="K5" s="40" t="str">
        <f aca="false">IF($D$5=0,"",J5+1)</f>
        <v/>
      </c>
      <c r="L5" s="40" t="str">
        <f aca="false">IF($D$5=0,"",K5+1)</f>
        <v/>
      </c>
      <c r="M5" s="40" t="str">
        <f aca="false">IF($D$5=0,"",L5+1)</f>
        <v/>
      </c>
      <c r="N5" s="40" t="str">
        <f aca="false">IF($D$5=0,"",M5+1)</f>
        <v/>
      </c>
      <c r="O5" s="40" t="str">
        <f aca="false">IF($D$5=0,"",N5+1)</f>
        <v/>
      </c>
      <c r="P5" s="40" t="str">
        <f aca="false">IF($D$5=0,"",O5+1)</f>
        <v/>
      </c>
      <c r="Q5" s="40" t="str">
        <f aca="false">IF($D$5=0,"",P5+1)</f>
        <v/>
      </c>
      <c r="R5" s="40" t="str">
        <f aca="false">IF($D$5=0,"",Q5+1)</f>
        <v/>
      </c>
      <c r="S5" s="40" t="str">
        <f aca="false">IF($D$5=0,"",R5+1)</f>
        <v/>
      </c>
      <c r="T5" s="40" t="str">
        <f aca="false">IF($D$5=0,"",S5+1)</f>
        <v/>
      </c>
      <c r="U5" s="40" t="str">
        <f aca="false">IF($D$5=0,"",T5+1)</f>
        <v/>
      </c>
      <c r="V5" s="40" t="str">
        <f aca="false">IF($D$5=0,"",U5+1)</f>
        <v/>
      </c>
      <c r="W5" s="40" t="str">
        <f aca="false">IF($D$5=0,"",V5+1)</f>
        <v/>
      </c>
      <c r="X5" s="40" t="str">
        <f aca="false">IF($D$5=0,"",W5+1)</f>
        <v/>
      </c>
      <c r="Y5" s="40" t="str">
        <f aca="false">IF($D$5=0,"",X5+1)</f>
        <v/>
      </c>
      <c r="Z5" s="40" t="str">
        <f aca="false">IF($D$5=0,"",Y5+1)</f>
        <v/>
      </c>
      <c r="AA5" s="40" t="str">
        <f aca="false">IF($D$5=0,"",Z5+1)</f>
        <v/>
      </c>
      <c r="AB5" s="40" t="str">
        <f aca="false">IF($D$5=0,"",AA5+1)</f>
        <v/>
      </c>
      <c r="AC5" s="40" t="str">
        <f aca="false">IF($D$5=0,"",AB5+1)</f>
        <v/>
      </c>
      <c r="AD5" s="40" t="str">
        <f aca="false">IF($D$5=0,"",AC5+1)</f>
        <v/>
      </c>
      <c r="AE5" s="40" t="str">
        <f aca="false">IF($D$5=0,"",AD5+1)</f>
        <v/>
      </c>
      <c r="AF5" s="40" t="str">
        <f aca="false">IF($D$5=0,"",AE5+1)</f>
        <v/>
      </c>
      <c r="AG5" s="40" t="str">
        <f aca="false">IF($D$5=0,"",AF5+1)</f>
        <v/>
      </c>
      <c r="AH5" s="40" t="str">
        <f aca="false">IF($D$5=0,"",AG5+1)</f>
        <v/>
      </c>
      <c r="AI5" s="40" t="str">
        <f aca="false">IF($D$5=0,"",AH5+1)</f>
        <v/>
      </c>
      <c r="AJ5" s="40" t="str">
        <f aca="false">IF($D$5=0,"",AI5+1)</f>
        <v/>
      </c>
      <c r="AK5" s="40" t="str">
        <f aca="false">IF($D$5=0,"",AJ5+1)</f>
        <v/>
      </c>
      <c r="AL5" s="40" t="str">
        <f aca="false">IF($D$5=0,"",AK5+1)</f>
        <v/>
      </c>
      <c r="AM5" s="40" t="str">
        <f aca="false">IF($D$5=0,"",AL5+1)</f>
        <v/>
      </c>
      <c r="AN5" s="40" t="str">
        <f aca="false">IF($D$5=0,"",AM5+1)</f>
        <v/>
      </c>
      <c r="AO5" s="40" t="str">
        <f aca="false">IF($D$5=0,"",AN5+1)</f>
        <v/>
      </c>
      <c r="AP5" s="40" t="str">
        <f aca="false">IF($D$5=0,"",AO5+1)</f>
        <v/>
      </c>
      <c r="AQ5" s="40" t="str">
        <f aca="false">IF($D$5=0,"",AP5+1)</f>
        <v/>
      </c>
      <c r="AR5" s="40" t="str">
        <f aca="false">IF($D$5=0,"",AQ5+1)</f>
        <v/>
      </c>
      <c r="AS5" s="40" t="str">
        <f aca="false">IF($D$5=0,"",AR5+1)</f>
        <v/>
      </c>
      <c r="AT5" s="40" t="str">
        <f aca="false">IF($D$5=0,"",AS5+1)</f>
        <v/>
      </c>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row>
    <row r="6" s="89" customFormat="true" ht="17" hidden="false" customHeight="false" outlineLevel="0" collapsed="false">
      <c r="A6" s="44" t="s">
        <v>42</v>
      </c>
      <c r="B6" s="86" t="s">
        <v>43</v>
      </c>
      <c r="C6" s="86"/>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8"/>
      <c r="AV6" s="88"/>
      <c r="AW6" s="88"/>
      <c r="AX6" s="88"/>
      <c r="AY6" s="88"/>
      <c r="AZ6" s="88"/>
      <c r="BA6" s="88"/>
      <c r="BB6" s="88"/>
      <c r="BC6" s="88"/>
      <c r="BD6" s="88"/>
      <c r="BE6" s="88"/>
      <c r="BF6" s="88"/>
      <c r="BG6" s="88"/>
      <c r="BH6" s="88"/>
      <c r="BI6" s="88"/>
      <c r="BJ6" s="88"/>
      <c r="BK6" s="88"/>
      <c r="BL6" s="88"/>
      <c r="BM6" s="88"/>
      <c r="BN6" s="88"/>
      <c r="BO6" s="88"/>
      <c r="BP6" s="88"/>
      <c r="BQ6" s="88"/>
      <c r="BR6" s="88"/>
      <c r="BS6" s="88"/>
      <c r="BT6" s="88"/>
      <c r="BU6" s="88"/>
      <c r="BV6" s="88"/>
      <c r="BW6" s="88"/>
      <c r="BX6" s="88"/>
      <c r="BY6" s="88"/>
      <c r="BZ6" s="88"/>
      <c r="CA6" s="88"/>
      <c r="CB6" s="88"/>
      <c r="CC6" s="88"/>
      <c r="CD6" s="88"/>
      <c r="CE6" s="88"/>
      <c r="CF6" s="88"/>
      <c r="CG6" s="88"/>
      <c r="CH6" s="88"/>
      <c r="CI6" s="88"/>
      <c r="CJ6" s="88"/>
      <c r="CK6" s="88"/>
      <c r="CL6" s="88"/>
      <c r="CM6" s="88"/>
      <c r="CN6" s="88"/>
      <c r="CO6" s="88"/>
      <c r="CP6" s="88"/>
      <c r="CQ6" s="88"/>
      <c r="CR6" s="88"/>
      <c r="CS6" s="88"/>
      <c r="CT6" s="88"/>
      <c r="CU6" s="88"/>
      <c r="CV6" s="88"/>
      <c r="CW6" s="88"/>
      <c r="CX6" s="88"/>
      <c r="CY6" s="88"/>
      <c r="CZ6" s="88"/>
      <c r="DA6" s="88"/>
      <c r="DB6" s="88"/>
      <c r="DC6" s="88"/>
      <c r="DD6" s="88"/>
      <c r="DE6" s="88"/>
      <c r="DF6" s="88"/>
      <c r="DG6" s="88"/>
      <c r="DH6" s="88"/>
      <c r="DI6" s="88"/>
      <c r="DJ6" s="88"/>
      <c r="DK6" s="88"/>
      <c r="DL6" s="88"/>
      <c r="DM6" s="88"/>
      <c r="DN6" s="88"/>
      <c r="DO6" s="88"/>
      <c r="DP6" s="88"/>
      <c r="DQ6" s="88"/>
      <c r="DR6" s="88"/>
      <c r="DS6" s="88"/>
      <c r="DT6" s="88"/>
      <c r="DU6" s="88"/>
      <c r="DV6" s="88"/>
      <c r="DW6" s="88"/>
      <c r="DX6" s="88"/>
      <c r="DY6" s="88"/>
      <c r="DZ6" s="88"/>
      <c r="EA6" s="88"/>
      <c r="EB6" s="88"/>
      <c r="EC6" s="88"/>
      <c r="ED6" s="88"/>
      <c r="EE6" s="88"/>
      <c r="EF6" s="88"/>
      <c r="EG6" s="88"/>
      <c r="EH6" s="88"/>
      <c r="EI6" s="88"/>
      <c r="EJ6" s="88"/>
      <c r="EK6" s="88"/>
      <c r="EL6" s="88"/>
      <c r="EM6" s="88"/>
    </row>
    <row r="7" s="89" customFormat="true" ht="17" hidden="false" customHeight="true" outlineLevel="0" collapsed="false">
      <c r="A7" s="44"/>
      <c r="B7" s="86" t="s">
        <v>14</v>
      </c>
      <c r="C7" s="86"/>
      <c r="D7" s="87"/>
      <c r="E7" s="90" t="n">
        <f aca="false">'退職金（税金）'!$B$14</f>
        <v>0</v>
      </c>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7"/>
      <c r="AQ7" s="87"/>
      <c r="AR7" s="87"/>
      <c r="AS7" s="87"/>
      <c r="AT7" s="87"/>
      <c r="AU7" s="88"/>
      <c r="AV7" s="88"/>
      <c r="AW7" s="88"/>
      <c r="AX7" s="88"/>
      <c r="AY7" s="88"/>
      <c r="AZ7" s="88"/>
      <c r="BA7" s="88"/>
      <c r="BB7" s="88"/>
      <c r="BC7" s="88"/>
      <c r="BD7" s="88"/>
      <c r="BE7" s="88"/>
      <c r="BF7" s="88"/>
      <c r="BG7" s="88"/>
      <c r="BH7" s="88"/>
      <c r="BI7" s="88"/>
      <c r="BJ7" s="88"/>
      <c r="BK7" s="88"/>
      <c r="BL7" s="88"/>
      <c r="BM7" s="88"/>
      <c r="BN7" s="88"/>
      <c r="BO7" s="88"/>
      <c r="BP7" s="88"/>
      <c r="BQ7" s="88"/>
      <c r="BR7" s="88"/>
      <c r="BS7" s="88"/>
      <c r="BT7" s="88"/>
      <c r="BU7" s="88"/>
      <c r="BV7" s="88"/>
      <c r="BW7" s="88"/>
      <c r="BX7" s="88"/>
      <c r="BY7" s="88"/>
      <c r="BZ7" s="88"/>
      <c r="CA7" s="88"/>
      <c r="CB7" s="88"/>
      <c r="CC7" s="88"/>
      <c r="CD7" s="88"/>
      <c r="CE7" s="88"/>
      <c r="CF7" s="88"/>
      <c r="CG7" s="88"/>
      <c r="CH7" s="88"/>
      <c r="CI7" s="88"/>
      <c r="CJ7" s="88"/>
      <c r="CK7" s="88"/>
      <c r="CL7" s="88"/>
      <c r="CM7" s="88"/>
      <c r="CN7" s="88"/>
      <c r="CO7" s="88"/>
      <c r="CP7" s="88"/>
      <c r="CQ7" s="88"/>
      <c r="CR7" s="88"/>
      <c r="CS7" s="88"/>
      <c r="CT7" s="88"/>
      <c r="CU7" s="88"/>
      <c r="CV7" s="88"/>
      <c r="CW7" s="88"/>
      <c r="CX7" s="88"/>
      <c r="CY7" s="88"/>
      <c r="CZ7" s="88"/>
      <c r="DA7" s="88"/>
      <c r="DB7" s="88"/>
      <c r="DC7" s="88"/>
      <c r="DD7" s="88"/>
      <c r="DE7" s="88"/>
      <c r="DF7" s="88"/>
      <c r="DG7" s="88"/>
      <c r="DH7" s="88"/>
      <c r="DI7" s="88"/>
      <c r="DJ7" s="88"/>
      <c r="DK7" s="88"/>
      <c r="DL7" s="88"/>
      <c r="DM7" s="88"/>
      <c r="DN7" s="88"/>
      <c r="DO7" s="88"/>
      <c r="DP7" s="88"/>
      <c r="DQ7" s="88"/>
      <c r="DR7" s="88"/>
      <c r="DS7" s="88"/>
      <c r="DT7" s="88"/>
      <c r="DU7" s="88"/>
      <c r="DV7" s="88"/>
      <c r="DW7" s="88"/>
      <c r="DX7" s="88"/>
      <c r="DY7" s="88"/>
      <c r="DZ7" s="88"/>
      <c r="EA7" s="88"/>
      <c r="EB7" s="88"/>
      <c r="EC7" s="88"/>
      <c r="ED7" s="88"/>
      <c r="EE7" s="88"/>
      <c r="EF7" s="88"/>
      <c r="EG7" s="88"/>
      <c r="EH7" s="88"/>
      <c r="EI7" s="88"/>
      <c r="EJ7" s="88"/>
      <c r="EK7" s="88"/>
      <c r="EL7" s="88"/>
      <c r="EM7" s="88"/>
    </row>
    <row r="8" s="88" customFormat="true" ht="17" hidden="false" customHeight="false" outlineLevel="0" collapsed="false">
      <c r="A8" s="44"/>
      <c r="B8" s="86" t="s">
        <v>45</v>
      </c>
      <c r="C8" s="86"/>
      <c r="D8" s="87"/>
      <c r="E8" s="87"/>
      <c r="F8" s="87"/>
      <c r="G8" s="87"/>
      <c r="H8" s="87"/>
      <c r="I8" s="87"/>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87"/>
      <c r="AO8" s="87"/>
      <c r="AP8" s="87"/>
      <c r="AQ8" s="87"/>
      <c r="AR8" s="87"/>
      <c r="AS8" s="87"/>
      <c r="AT8" s="87"/>
    </row>
    <row r="9" s="88" customFormat="true" ht="17" hidden="false" customHeight="false" outlineLevel="0" collapsed="false">
      <c r="A9" s="44"/>
      <c r="B9" s="86" t="s">
        <v>47</v>
      </c>
      <c r="C9" s="86"/>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87"/>
      <c r="AR9" s="87"/>
      <c r="AS9" s="87"/>
      <c r="AT9" s="87"/>
    </row>
    <row r="10" s="88" customFormat="true" ht="17" hidden="false" customHeight="true" outlineLevel="0" collapsed="false">
      <c r="A10" s="44"/>
      <c r="B10" s="86" t="s">
        <v>48</v>
      </c>
      <c r="C10" s="86"/>
      <c r="D10" s="87"/>
      <c r="E10" s="87"/>
      <c r="F10" s="87"/>
      <c r="G10" s="87"/>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7"/>
      <c r="AK10" s="87"/>
      <c r="AL10" s="87"/>
      <c r="AM10" s="87"/>
      <c r="AN10" s="87"/>
      <c r="AO10" s="87"/>
      <c r="AP10" s="87"/>
      <c r="AQ10" s="87"/>
      <c r="AR10" s="87"/>
      <c r="AS10" s="87"/>
      <c r="AT10" s="87"/>
    </row>
    <row r="11" s="88" customFormat="true" ht="17" hidden="false" customHeight="false" outlineLevel="0" collapsed="false">
      <c r="A11" s="44"/>
      <c r="B11" s="86" t="s">
        <v>49</v>
      </c>
      <c r="C11" s="86"/>
      <c r="D11" s="87"/>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row>
    <row r="12" s="88" customFormat="true" ht="17" hidden="false" customHeight="false" outlineLevel="0" collapsed="false">
      <c r="A12" s="44"/>
      <c r="B12" s="86" t="s">
        <v>50</v>
      </c>
      <c r="C12" s="86"/>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7"/>
    </row>
    <row r="13" s="89" customFormat="true" ht="17" hidden="false" customHeight="true" outlineLevel="0" collapsed="false">
      <c r="A13" s="44"/>
      <c r="B13" s="86" t="s">
        <v>51</v>
      </c>
      <c r="C13" s="86"/>
      <c r="D13" s="87"/>
      <c r="E13" s="87"/>
      <c r="F13" s="87"/>
      <c r="G13" s="87"/>
      <c r="H13" s="87"/>
      <c r="I13" s="87"/>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87"/>
      <c r="AS13" s="87"/>
      <c r="AT13" s="87"/>
      <c r="AU13" s="88"/>
      <c r="AV13" s="88"/>
      <c r="AW13" s="88"/>
      <c r="AX13" s="88"/>
      <c r="AY13" s="88"/>
      <c r="AZ13" s="88"/>
      <c r="BA13" s="88"/>
      <c r="BB13" s="88"/>
      <c r="BC13" s="88"/>
      <c r="BD13" s="88"/>
      <c r="BE13" s="88"/>
      <c r="BF13" s="88"/>
      <c r="BG13" s="88"/>
      <c r="BH13" s="88"/>
      <c r="BI13" s="88"/>
      <c r="BJ13" s="88"/>
      <c r="BK13" s="88"/>
      <c r="BL13" s="88"/>
      <c r="BM13" s="88"/>
      <c r="BN13" s="88"/>
      <c r="BO13" s="88"/>
      <c r="BP13" s="88"/>
      <c r="BQ13" s="88"/>
      <c r="BR13" s="88"/>
      <c r="BS13" s="88"/>
      <c r="BT13" s="88"/>
      <c r="BU13" s="88"/>
      <c r="BV13" s="88"/>
      <c r="BW13" s="88"/>
      <c r="BX13" s="88"/>
      <c r="BY13" s="88"/>
      <c r="BZ13" s="88"/>
      <c r="CA13" s="88"/>
      <c r="CB13" s="88"/>
      <c r="CC13" s="88"/>
      <c r="CD13" s="88"/>
      <c r="CE13" s="88"/>
      <c r="CF13" s="88"/>
      <c r="CG13" s="88"/>
      <c r="CH13" s="88"/>
      <c r="CI13" s="88"/>
      <c r="CJ13" s="88"/>
      <c r="CK13" s="88"/>
      <c r="CL13" s="88"/>
      <c r="CM13" s="88"/>
      <c r="CN13" s="88"/>
      <c r="CO13" s="88"/>
      <c r="CP13" s="88"/>
      <c r="CQ13" s="88"/>
      <c r="CR13" s="88"/>
      <c r="CS13" s="88"/>
      <c r="CT13" s="88"/>
      <c r="CU13" s="88"/>
      <c r="CV13" s="88"/>
      <c r="CW13" s="88"/>
      <c r="CX13" s="88"/>
      <c r="CY13" s="88"/>
      <c r="CZ13" s="88"/>
      <c r="DA13" s="88"/>
      <c r="DB13" s="88"/>
      <c r="DC13" s="88"/>
      <c r="DD13" s="88"/>
      <c r="DE13" s="88"/>
      <c r="DF13" s="88"/>
      <c r="DG13" s="88"/>
      <c r="DH13" s="88"/>
      <c r="DI13" s="88"/>
      <c r="DJ13" s="88"/>
      <c r="DK13" s="88"/>
      <c r="DL13" s="88"/>
      <c r="DM13" s="88"/>
      <c r="DN13" s="88"/>
      <c r="DO13" s="88"/>
      <c r="DP13" s="88"/>
      <c r="DQ13" s="88"/>
      <c r="DR13" s="88"/>
      <c r="DS13" s="88"/>
      <c r="DT13" s="88"/>
      <c r="DU13" s="88"/>
      <c r="DV13" s="88"/>
      <c r="DW13" s="88"/>
      <c r="DX13" s="88"/>
      <c r="DY13" s="88"/>
      <c r="DZ13" s="88"/>
      <c r="EA13" s="88"/>
      <c r="EB13" s="88"/>
      <c r="EC13" s="88"/>
      <c r="ED13" s="88"/>
      <c r="EE13" s="88"/>
      <c r="EF13" s="88"/>
      <c r="EG13" s="88"/>
      <c r="EH13" s="88"/>
      <c r="EI13" s="88"/>
      <c r="EJ13" s="88"/>
      <c r="EK13" s="88"/>
      <c r="EL13" s="88"/>
      <c r="EM13" s="88"/>
    </row>
    <row r="14" s="89" customFormat="true" ht="17" hidden="false" customHeight="false" outlineLevel="0" collapsed="false">
      <c r="A14" s="44"/>
      <c r="B14" s="86" t="s">
        <v>52</v>
      </c>
      <c r="C14" s="86"/>
      <c r="D14" s="87"/>
      <c r="E14" s="87"/>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8"/>
      <c r="AV14" s="88"/>
      <c r="AW14" s="88"/>
      <c r="AX14" s="88"/>
      <c r="AY14" s="88"/>
      <c r="AZ14" s="88"/>
      <c r="BA14" s="88"/>
      <c r="BB14" s="88"/>
      <c r="BC14" s="88"/>
      <c r="BD14" s="88"/>
      <c r="BE14" s="88"/>
      <c r="BF14" s="88"/>
      <c r="BG14" s="88"/>
      <c r="BH14" s="88"/>
      <c r="BI14" s="88"/>
      <c r="BJ14" s="88"/>
      <c r="BK14" s="88"/>
      <c r="BL14" s="88"/>
      <c r="BM14" s="88"/>
      <c r="BN14" s="88"/>
      <c r="BO14" s="88"/>
      <c r="BP14" s="88"/>
      <c r="BQ14" s="88"/>
      <c r="BR14" s="88"/>
      <c r="BS14" s="88"/>
      <c r="BT14" s="88"/>
      <c r="BU14" s="88"/>
      <c r="BV14" s="88"/>
      <c r="BW14" s="88"/>
      <c r="BX14" s="88"/>
      <c r="BY14" s="88"/>
      <c r="BZ14" s="88"/>
      <c r="CA14" s="88"/>
      <c r="CB14" s="88"/>
      <c r="CC14" s="88"/>
      <c r="CD14" s="88"/>
      <c r="CE14" s="88"/>
      <c r="CF14" s="88"/>
      <c r="CG14" s="88"/>
      <c r="CH14" s="88"/>
      <c r="CI14" s="88"/>
      <c r="CJ14" s="88"/>
      <c r="CK14" s="88"/>
      <c r="CL14" s="88"/>
      <c r="CM14" s="88"/>
      <c r="CN14" s="88"/>
      <c r="CO14" s="88"/>
      <c r="CP14" s="88"/>
      <c r="CQ14" s="88"/>
      <c r="CR14" s="88"/>
      <c r="CS14" s="88"/>
      <c r="CT14" s="88"/>
      <c r="CU14" s="88"/>
      <c r="CV14" s="88"/>
      <c r="CW14" s="88"/>
      <c r="CX14" s="88"/>
      <c r="CY14" s="88"/>
      <c r="CZ14" s="88"/>
      <c r="DA14" s="88"/>
      <c r="DB14" s="88"/>
      <c r="DC14" s="88"/>
      <c r="DD14" s="88"/>
      <c r="DE14" s="88"/>
      <c r="DF14" s="88"/>
      <c r="DG14" s="88"/>
      <c r="DH14" s="88"/>
      <c r="DI14" s="88"/>
      <c r="DJ14" s="88"/>
      <c r="DK14" s="88"/>
      <c r="DL14" s="88"/>
      <c r="DM14" s="88"/>
      <c r="DN14" s="88"/>
      <c r="DO14" s="88"/>
      <c r="DP14" s="88"/>
      <c r="DQ14" s="88"/>
      <c r="DR14" s="88"/>
      <c r="DS14" s="88"/>
      <c r="DT14" s="88"/>
      <c r="DU14" s="88"/>
      <c r="DV14" s="88"/>
      <c r="DW14" s="88"/>
      <c r="DX14" s="88"/>
      <c r="DY14" s="88"/>
      <c r="DZ14" s="88"/>
      <c r="EA14" s="88"/>
      <c r="EB14" s="88"/>
      <c r="EC14" s="88"/>
      <c r="ED14" s="88"/>
      <c r="EE14" s="88"/>
      <c r="EF14" s="88"/>
      <c r="EG14" s="88"/>
      <c r="EH14" s="88"/>
      <c r="EI14" s="88"/>
      <c r="EJ14" s="88"/>
      <c r="EK14" s="88"/>
      <c r="EL14" s="88"/>
      <c r="EM14" s="88"/>
    </row>
    <row r="15" s="89" customFormat="true" ht="17" hidden="false" customHeight="false" outlineLevel="0" collapsed="false">
      <c r="A15" s="44"/>
      <c r="B15" s="86" t="s">
        <v>53</v>
      </c>
      <c r="C15" s="86"/>
      <c r="D15" s="87"/>
      <c r="E15" s="87"/>
      <c r="F15" s="87"/>
      <c r="G15" s="87"/>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8"/>
      <c r="AV15" s="88"/>
      <c r="AW15" s="88"/>
      <c r="AX15" s="88"/>
      <c r="AY15" s="88"/>
      <c r="AZ15" s="88"/>
      <c r="BA15" s="88"/>
      <c r="BB15" s="88"/>
      <c r="BC15" s="88"/>
      <c r="BD15" s="88"/>
      <c r="BE15" s="88"/>
      <c r="BF15" s="88"/>
      <c r="BG15" s="88"/>
      <c r="BH15" s="88"/>
      <c r="BI15" s="88"/>
      <c r="BJ15" s="88"/>
      <c r="BK15" s="88"/>
      <c r="BL15" s="88"/>
      <c r="BM15" s="88"/>
      <c r="BN15" s="88"/>
      <c r="BO15" s="88"/>
      <c r="BP15" s="88"/>
      <c r="BQ15" s="88"/>
      <c r="BR15" s="88"/>
      <c r="BS15" s="88"/>
      <c r="BT15" s="88"/>
      <c r="BU15" s="88"/>
      <c r="BV15" s="88"/>
      <c r="BW15" s="88"/>
      <c r="BX15" s="88"/>
      <c r="BY15" s="88"/>
      <c r="BZ15" s="88"/>
      <c r="CA15" s="88"/>
      <c r="CB15" s="88"/>
      <c r="CC15" s="88"/>
      <c r="CD15" s="88"/>
      <c r="CE15" s="88"/>
      <c r="CF15" s="88"/>
      <c r="CG15" s="88"/>
      <c r="CH15" s="88"/>
      <c r="CI15" s="88"/>
      <c r="CJ15" s="88"/>
      <c r="CK15" s="88"/>
      <c r="CL15" s="88"/>
      <c r="CM15" s="88"/>
      <c r="CN15" s="88"/>
      <c r="CO15" s="88"/>
      <c r="CP15" s="88"/>
      <c r="CQ15" s="88"/>
      <c r="CR15" s="88"/>
      <c r="CS15" s="88"/>
      <c r="CT15" s="88"/>
      <c r="CU15" s="88"/>
      <c r="CV15" s="88"/>
      <c r="CW15" s="88"/>
      <c r="CX15" s="88"/>
      <c r="CY15" s="88"/>
      <c r="CZ15" s="88"/>
      <c r="DA15" s="88"/>
      <c r="DB15" s="88"/>
      <c r="DC15" s="88"/>
      <c r="DD15" s="88"/>
      <c r="DE15" s="88"/>
      <c r="DF15" s="88"/>
      <c r="DG15" s="88"/>
      <c r="DH15" s="88"/>
      <c r="DI15" s="88"/>
      <c r="DJ15" s="88"/>
      <c r="DK15" s="88"/>
      <c r="DL15" s="88"/>
      <c r="DM15" s="88"/>
      <c r="DN15" s="88"/>
      <c r="DO15" s="88"/>
      <c r="DP15" s="88"/>
      <c r="DQ15" s="88"/>
      <c r="DR15" s="88"/>
      <c r="DS15" s="88"/>
      <c r="DT15" s="88"/>
      <c r="DU15" s="88"/>
      <c r="DV15" s="88"/>
      <c r="DW15" s="88"/>
      <c r="DX15" s="88"/>
      <c r="DY15" s="88"/>
      <c r="DZ15" s="88"/>
      <c r="EA15" s="88"/>
      <c r="EB15" s="88"/>
      <c r="EC15" s="88"/>
      <c r="ED15" s="88"/>
      <c r="EE15" s="88"/>
      <c r="EF15" s="88"/>
      <c r="EG15" s="88"/>
      <c r="EH15" s="88"/>
      <c r="EI15" s="88"/>
      <c r="EJ15" s="88"/>
      <c r="EK15" s="88"/>
      <c r="EL15" s="88"/>
      <c r="EM15" s="88"/>
    </row>
    <row r="16" s="93" customFormat="true" ht="17" hidden="false" customHeight="false" outlineLevel="0" collapsed="false">
      <c r="A16" s="91" t="s">
        <v>135</v>
      </c>
      <c r="B16" s="91"/>
      <c r="C16" s="91"/>
      <c r="D16" s="92" t="n">
        <f aca="false">SUM(D6:D15)</f>
        <v>0</v>
      </c>
      <c r="E16" s="92" t="n">
        <f aca="false">SUM(E6:E15)</f>
        <v>0</v>
      </c>
      <c r="F16" s="92" t="n">
        <f aca="false">SUM(F6:F15)</f>
        <v>0</v>
      </c>
      <c r="G16" s="92" t="n">
        <f aca="false">SUM(G6:G15)</f>
        <v>0</v>
      </c>
      <c r="H16" s="92" t="n">
        <f aca="false">SUM(H6:H15)</f>
        <v>0</v>
      </c>
      <c r="I16" s="92" t="n">
        <f aca="false">SUM(I6:I15)</f>
        <v>0</v>
      </c>
      <c r="J16" s="92" t="n">
        <f aca="false">SUM(J6:J15)</f>
        <v>0</v>
      </c>
      <c r="K16" s="92" t="n">
        <f aca="false">SUM(K6:K15)</f>
        <v>0</v>
      </c>
      <c r="L16" s="92" t="n">
        <f aca="false">SUM(L6:L15)</f>
        <v>0</v>
      </c>
      <c r="M16" s="92" t="n">
        <f aca="false">SUM(M6:M15)</f>
        <v>0</v>
      </c>
      <c r="N16" s="92" t="n">
        <f aca="false">SUM(N6:N15)</f>
        <v>0</v>
      </c>
      <c r="O16" s="92" t="n">
        <f aca="false">SUM(O6:O15)</f>
        <v>0</v>
      </c>
      <c r="P16" s="92" t="n">
        <f aca="false">SUM(P6:P15)</f>
        <v>0</v>
      </c>
      <c r="Q16" s="92" t="n">
        <f aca="false">SUM(Q6:Q15)</f>
        <v>0</v>
      </c>
      <c r="R16" s="92" t="n">
        <f aca="false">SUM(R6:R15)</f>
        <v>0</v>
      </c>
      <c r="S16" s="92" t="n">
        <f aca="false">SUM(S6:S15)</f>
        <v>0</v>
      </c>
      <c r="T16" s="92" t="n">
        <f aca="false">SUM(T6:T15)</f>
        <v>0</v>
      </c>
      <c r="U16" s="92" t="n">
        <f aca="false">SUM(U6:U15)</f>
        <v>0</v>
      </c>
      <c r="V16" s="92" t="n">
        <f aca="false">SUM(V6:V15)</f>
        <v>0</v>
      </c>
      <c r="W16" s="92" t="n">
        <f aca="false">SUM(W6:W15)</f>
        <v>0</v>
      </c>
      <c r="X16" s="92" t="n">
        <f aca="false">SUM(X6:X15)</f>
        <v>0</v>
      </c>
      <c r="Y16" s="92" t="n">
        <f aca="false">SUM(Y6:Y15)</f>
        <v>0</v>
      </c>
      <c r="Z16" s="92" t="n">
        <f aca="false">SUM(Z6:Z15)</f>
        <v>0</v>
      </c>
      <c r="AA16" s="92" t="n">
        <f aca="false">SUM(AA6:AA15)</f>
        <v>0</v>
      </c>
      <c r="AB16" s="92" t="n">
        <f aca="false">SUM(AB6:AB15)</f>
        <v>0</v>
      </c>
      <c r="AC16" s="92" t="n">
        <f aca="false">SUM(AC6:AC15)</f>
        <v>0</v>
      </c>
      <c r="AD16" s="92" t="n">
        <f aca="false">SUM(AD6:AD15)</f>
        <v>0</v>
      </c>
      <c r="AE16" s="92" t="n">
        <f aca="false">SUM(AE6:AE15)</f>
        <v>0</v>
      </c>
      <c r="AF16" s="92" t="n">
        <f aca="false">SUM(AF6:AF15)</f>
        <v>0</v>
      </c>
      <c r="AG16" s="92" t="n">
        <f aca="false">SUM(AG6:AG15)</f>
        <v>0</v>
      </c>
      <c r="AH16" s="92" t="n">
        <f aca="false">SUM(AH6:AH15)</f>
        <v>0</v>
      </c>
      <c r="AI16" s="92" t="n">
        <f aca="false">SUM(AI6:AI15)</f>
        <v>0</v>
      </c>
      <c r="AJ16" s="92" t="n">
        <f aca="false">SUM(AJ6:AJ15)</f>
        <v>0</v>
      </c>
      <c r="AK16" s="92" t="n">
        <f aca="false">SUM(AK6:AK15)</f>
        <v>0</v>
      </c>
      <c r="AL16" s="92" t="n">
        <f aca="false">SUM(AL6:AL15)</f>
        <v>0</v>
      </c>
      <c r="AM16" s="92" t="n">
        <f aca="false">SUM(AM6:AM15)</f>
        <v>0</v>
      </c>
      <c r="AN16" s="92" t="n">
        <f aca="false">SUM(AN6:AN15)</f>
        <v>0</v>
      </c>
      <c r="AO16" s="92" t="n">
        <f aca="false">SUM(AO6:AO15)</f>
        <v>0</v>
      </c>
      <c r="AP16" s="92" t="n">
        <f aca="false">SUM(AP6:AP15)</f>
        <v>0</v>
      </c>
      <c r="AQ16" s="92" t="n">
        <f aca="false">SUM(AQ6:AQ15)</f>
        <v>0</v>
      </c>
      <c r="AR16" s="92" t="n">
        <f aca="false">SUM(AR6:AR15)</f>
        <v>0</v>
      </c>
      <c r="AS16" s="92" t="n">
        <f aca="false">SUM(AS6:AS15)</f>
        <v>0</v>
      </c>
      <c r="AT16" s="92" t="n">
        <f aca="false">SUM(AT6:AT15)</f>
        <v>0</v>
      </c>
    </row>
    <row r="17" s="98" customFormat="true" ht="17" hidden="false" customHeight="false" outlineLevel="0" collapsed="false">
      <c r="A17" s="94" t="s">
        <v>57</v>
      </c>
      <c r="B17" s="95" t="s">
        <v>58</v>
      </c>
      <c r="C17" s="95"/>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7"/>
      <c r="AV17" s="97"/>
      <c r="AW17" s="97"/>
      <c r="AX17" s="97"/>
      <c r="AY17" s="97"/>
      <c r="AZ17" s="97"/>
      <c r="BA17" s="97"/>
      <c r="BB17" s="97"/>
      <c r="BC17" s="97"/>
      <c r="BD17" s="97"/>
      <c r="BE17" s="97"/>
      <c r="BF17" s="97"/>
      <c r="BG17" s="97"/>
      <c r="BH17" s="97"/>
      <c r="BI17" s="97"/>
      <c r="BJ17" s="97"/>
      <c r="BK17" s="97"/>
      <c r="BL17" s="97"/>
      <c r="BM17" s="97"/>
      <c r="BN17" s="97"/>
      <c r="BO17" s="97"/>
      <c r="BP17" s="97"/>
      <c r="BQ17" s="97"/>
      <c r="BR17" s="97"/>
      <c r="BS17" s="97"/>
      <c r="BT17" s="97"/>
      <c r="BU17" s="97"/>
      <c r="BV17" s="97"/>
      <c r="BW17" s="97"/>
      <c r="BX17" s="97"/>
      <c r="BY17" s="97"/>
      <c r="BZ17" s="97"/>
      <c r="CA17" s="97"/>
      <c r="CB17" s="97"/>
      <c r="CC17" s="97"/>
      <c r="CD17" s="97"/>
      <c r="CE17" s="97"/>
      <c r="CF17" s="97"/>
      <c r="CG17" s="97"/>
      <c r="CH17" s="97"/>
      <c r="CI17" s="97"/>
      <c r="CJ17" s="97"/>
      <c r="CK17" s="97"/>
      <c r="CL17" s="97"/>
      <c r="CM17" s="97"/>
      <c r="CN17" s="97"/>
      <c r="CO17" s="97"/>
      <c r="CP17" s="97"/>
      <c r="CQ17" s="97"/>
      <c r="CR17" s="97"/>
      <c r="CS17" s="97"/>
      <c r="CT17" s="97"/>
      <c r="CU17" s="97"/>
      <c r="CV17" s="97"/>
      <c r="CW17" s="97"/>
      <c r="CX17" s="97"/>
      <c r="CY17" s="97"/>
      <c r="CZ17" s="97"/>
      <c r="DA17" s="97"/>
      <c r="DB17" s="97"/>
      <c r="DC17" s="97"/>
      <c r="DD17" s="97"/>
      <c r="DE17" s="97"/>
      <c r="DF17" s="97"/>
      <c r="DG17" s="97"/>
      <c r="DH17" s="97"/>
      <c r="DI17" s="97"/>
      <c r="DJ17" s="97"/>
      <c r="DK17" s="97"/>
      <c r="DL17" s="97"/>
      <c r="DM17" s="97"/>
      <c r="DN17" s="97"/>
      <c r="DO17" s="97"/>
      <c r="DP17" s="97"/>
      <c r="DQ17" s="97"/>
      <c r="DR17" s="97"/>
      <c r="DS17" s="97"/>
      <c r="DT17" s="97"/>
      <c r="DU17" s="97"/>
      <c r="DV17" s="97"/>
      <c r="DW17" s="97"/>
      <c r="DX17" s="97"/>
      <c r="DY17" s="97"/>
      <c r="DZ17" s="97"/>
      <c r="EA17" s="97"/>
      <c r="EB17" s="97"/>
      <c r="EC17" s="97"/>
      <c r="ED17" s="97"/>
      <c r="EE17" s="97"/>
      <c r="EF17" s="97"/>
      <c r="EG17" s="97"/>
      <c r="EH17" s="97"/>
      <c r="EI17" s="97"/>
      <c r="EJ17" s="97"/>
      <c r="EK17" s="97"/>
      <c r="EL17" s="97"/>
      <c r="EM17" s="97"/>
    </row>
    <row r="18" s="98" customFormat="true" ht="17" hidden="false" customHeight="false" outlineLevel="0" collapsed="false">
      <c r="A18" s="94"/>
      <c r="B18" s="95" t="s">
        <v>59</v>
      </c>
      <c r="C18" s="95"/>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7"/>
      <c r="AV18" s="97"/>
      <c r="AW18" s="97"/>
      <c r="AX18" s="97"/>
      <c r="AY18" s="97"/>
      <c r="AZ18" s="97"/>
      <c r="BA18" s="97"/>
      <c r="BB18" s="97"/>
      <c r="BC18" s="97"/>
      <c r="BD18" s="97"/>
      <c r="BE18" s="97"/>
      <c r="BF18" s="97"/>
      <c r="BG18" s="97"/>
      <c r="BH18" s="97"/>
      <c r="BI18" s="97"/>
      <c r="BJ18" s="97"/>
      <c r="BK18" s="97"/>
      <c r="BL18" s="97"/>
      <c r="BM18" s="97"/>
      <c r="BN18" s="97"/>
      <c r="BO18" s="97"/>
      <c r="BP18" s="97"/>
      <c r="BQ18" s="97"/>
      <c r="BR18" s="97"/>
      <c r="BS18" s="97"/>
      <c r="BT18" s="97"/>
      <c r="BU18" s="97"/>
      <c r="BV18" s="97"/>
      <c r="BW18" s="97"/>
      <c r="BX18" s="97"/>
      <c r="BY18" s="97"/>
      <c r="BZ18" s="97"/>
      <c r="CA18" s="97"/>
      <c r="CB18" s="97"/>
      <c r="CC18" s="97"/>
      <c r="CD18" s="97"/>
      <c r="CE18" s="97"/>
      <c r="CF18" s="97"/>
      <c r="CG18" s="97"/>
      <c r="CH18" s="97"/>
      <c r="CI18" s="97"/>
      <c r="CJ18" s="97"/>
      <c r="CK18" s="97"/>
      <c r="CL18" s="97"/>
      <c r="CM18" s="97"/>
      <c r="CN18" s="97"/>
      <c r="CO18" s="97"/>
      <c r="CP18" s="97"/>
      <c r="CQ18" s="97"/>
      <c r="CR18" s="97"/>
      <c r="CS18" s="97"/>
      <c r="CT18" s="97"/>
      <c r="CU18" s="97"/>
      <c r="CV18" s="97"/>
      <c r="CW18" s="97"/>
      <c r="CX18" s="97"/>
      <c r="CY18" s="97"/>
      <c r="CZ18" s="97"/>
      <c r="DA18" s="97"/>
      <c r="DB18" s="97"/>
      <c r="DC18" s="97"/>
      <c r="DD18" s="97"/>
      <c r="DE18" s="97"/>
      <c r="DF18" s="97"/>
      <c r="DG18" s="97"/>
      <c r="DH18" s="97"/>
      <c r="DI18" s="97"/>
      <c r="DJ18" s="97"/>
      <c r="DK18" s="97"/>
      <c r="DL18" s="97"/>
      <c r="DM18" s="97"/>
      <c r="DN18" s="97"/>
      <c r="DO18" s="97"/>
      <c r="DP18" s="97"/>
      <c r="DQ18" s="97"/>
      <c r="DR18" s="97"/>
      <c r="DS18" s="97"/>
      <c r="DT18" s="97"/>
      <c r="DU18" s="97"/>
      <c r="DV18" s="97"/>
      <c r="DW18" s="97"/>
      <c r="DX18" s="97"/>
      <c r="DY18" s="97"/>
      <c r="DZ18" s="97"/>
      <c r="EA18" s="97"/>
      <c r="EB18" s="97"/>
      <c r="EC18" s="97"/>
      <c r="ED18" s="97"/>
      <c r="EE18" s="97"/>
      <c r="EF18" s="97"/>
      <c r="EG18" s="97"/>
      <c r="EH18" s="97"/>
      <c r="EI18" s="97"/>
      <c r="EJ18" s="97"/>
      <c r="EK18" s="97"/>
      <c r="EL18" s="97"/>
      <c r="EM18" s="97"/>
    </row>
    <row r="19" s="97" customFormat="true" ht="17" hidden="false" customHeight="false" outlineLevel="0" collapsed="false">
      <c r="A19" s="94"/>
      <c r="B19" s="95" t="s">
        <v>60</v>
      </c>
      <c r="C19" s="95"/>
      <c r="D19" s="96"/>
      <c r="E19" s="96"/>
      <c r="F19" s="50" t="str">
        <f aca="false">健康保険!$E$50</f>
        <v/>
      </c>
      <c r="G19" s="50" t="str">
        <f aca="false">健康保険!$F$50</f>
        <v/>
      </c>
      <c r="H19" s="50" t="str">
        <f aca="false">健康保険!$G$50</f>
        <v/>
      </c>
      <c r="I19" s="50" t="str">
        <f aca="false">健康保険!$H$50</f>
        <v/>
      </c>
      <c r="J19" s="50" t="str">
        <f aca="false">健康保険!$I$50</f>
        <v/>
      </c>
      <c r="K19" s="50" t="str">
        <f aca="false">健康保険!$J$50</f>
        <v/>
      </c>
      <c r="L19" s="50" t="str">
        <f aca="false">健康保険!$K$50</f>
        <v/>
      </c>
      <c r="M19" s="50" t="str">
        <f aca="false">健康保険!$L$50</f>
        <v/>
      </c>
      <c r="N19" s="50" t="str">
        <f aca="false">健康保険!$M$50</f>
        <v/>
      </c>
      <c r="O19" s="50" t="str">
        <f aca="false">健康保険!$N$50</f>
        <v/>
      </c>
      <c r="P19" s="50" t="str">
        <f aca="false">健康保険!$O$50</f>
        <v/>
      </c>
      <c r="Q19" s="50" t="str">
        <f aca="false">健康保険!$P$50</f>
        <v/>
      </c>
      <c r="R19" s="50" t="str">
        <f aca="false">健康保険!$Q$50</f>
        <v/>
      </c>
      <c r="S19" s="50" t="str">
        <f aca="false">健康保険!$R$50</f>
        <v/>
      </c>
      <c r="T19" s="50" t="str">
        <f aca="false">健康保険!$S$50</f>
        <v/>
      </c>
      <c r="U19" s="50" t="str">
        <f aca="false">健康保険!$T$50</f>
        <v/>
      </c>
      <c r="V19" s="50" t="str">
        <f aca="false">健康保険!$U$50</f>
        <v/>
      </c>
      <c r="W19" s="50" t="str">
        <f aca="false">健康保険!$V$50</f>
        <v/>
      </c>
      <c r="X19" s="50" t="str">
        <f aca="false">健康保険!$W$50</f>
        <v/>
      </c>
      <c r="Y19" s="50" t="str">
        <f aca="false">健康保険!$X$50</f>
        <v/>
      </c>
      <c r="Z19" s="50" t="str">
        <f aca="false">健康保険!$Y$50</f>
        <v/>
      </c>
      <c r="AA19" s="50" t="str">
        <f aca="false">健康保険!$Z$50</f>
        <v/>
      </c>
      <c r="AB19" s="50" t="str">
        <f aca="false">健康保険!$AA$50</f>
        <v/>
      </c>
      <c r="AC19" s="50" t="str">
        <f aca="false">健康保険!$AB$50</f>
        <v/>
      </c>
      <c r="AD19" s="50" t="str">
        <f aca="false">健康保険!$AC$50</f>
        <v/>
      </c>
      <c r="AE19" s="50" t="str">
        <f aca="false">健康保険!$AD$50</f>
        <v/>
      </c>
      <c r="AF19" s="50" t="str">
        <f aca="false">健康保険!$AE$50</f>
        <v/>
      </c>
      <c r="AG19" s="50" t="str">
        <f aca="false">健康保険!$AF$50</f>
        <v/>
      </c>
      <c r="AH19" s="50" t="str">
        <f aca="false">健康保険!$AG$50</f>
        <v/>
      </c>
      <c r="AI19" s="50" t="str">
        <f aca="false">健康保険!$AH$50</f>
        <v/>
      </c>
      <c r="AJ19" s="50" t="str">
        <f aca="false">健康保険!$AI$50</f>
        <v/>
      </c>
      <c r="AK19" s="50" t="str">
        <f aca="false">健康保険!$AJ$50</f>
        <v/>
      </c>
      <c r="AL19" s="50" t="str">
        <f aca="false">健康保険!$AK$50</f>
        <v/>
      </c>
      <c r="AM19" s="50" t="str">
        <f aca="false">健康保険!$AL$50</f>
        <v/>
      </c>
      <c r="AN19" s="50" t="str">
        <f aca="false">健康保険!$AM$50</f>
        <v/>
      </c>
      <c r="AO19" s="50" t="str">
        <f aca="false">健康保険!$AN$50</f>
        <v/>
      </c>
      <c r="AP19" s="50" t="str">
        <f aca="false">健康保険!$AO$50</f>
        <v/>
      </c>
      <c r="AQ19" s="50" t="str">
        <f aca="false">健康保険!$AP$50</f>
        <v/>
      </c>
      <c r="AR19" s="50" t="str">
        <f aca="false">健康保険!$AQ$50</f>
        <v/>
      </c>
      <c r="AS19" s="50" t="str">
        <f aca="false">健康保険!$AR$50</f>
        <v/>
      </c>
      <c r="AT19" s="99" t="str">
        <f aca="false">健康保険!$AS$50</f>
        <v/>
      </c>
    </row>
    <row r="20" s="98" customFormat="true" ht="17" hidden="false" customHeight="false" outlineLevel="0" collapsed="false">
      <c r="A20" s="94"/>
      <c r="B20" s="95" t="s">
        <v>52</v>
      </c>
      <c r="C20" s="95"/>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7"/>
      <c r="AV20" s="97"/>
      <c r="AW20" s="97"/>
      <c r="AX20" s="97"/>
      <c r="AY20" s="97"/>
      <c r="AZ20" s="97"/>
      <c r="BA20" s="97"/>
      <c r="BB20" s="97"/>
      <c r="BC20" s="97"/>
      <c r="BD20" s="97"/>
      <c r="BE20" s="97"/>
      <c r="BF20" s="97"/>
      <c r="BG20" s="97"/>
      <c r="BH20" s="97"/>
      <c r="BI20" s="97"/>
      <c r="BJ20" s="97"/>
      <c r="BK20" s="97"/>
      <c r="BL20" s="97"/>
      <c r="BM20" s="97"/>
      <c r="BN20" s="97"/>
      <c r="BO20" s="97"/>
      <c r="BP20" s="97"/>
      <c r="BQ20" s="97"/>
      <c r="BR20" s="97"/>
      <c r="BS20" s="97"/>
      <c r="BT20" s="97"/>
      <c r="BU20" s="97"/>
      <c r="BV20" s="97"/>
      <c r="BW20" s="97"/>
      <c r="BX20" s="97"/>
      <c r="BY20" s="97"/>
      <c r="BZ20" s="97"/>
      <c r="CA20" s="97"/>
      <c r="CB20" s="97"/>
      <c r="CC20" s="97"/>
      <c r="CD20" s="97"/>
      <c r="CE20" s="97"/>
      <c r="CF20" s="97"/>
      <c r="CG20" s="97"/>
      <c r="CH20" s="97"/>
      <c r="CI20" s="97"/>
      <c r="CJ20" s="97"/>
      <c r="CK20" s="97"/>
      <c r="CL20" s="97"/>
      <c r="CM20" s="97"/>
      <c r="CN20" s="97"/>
      <c r="CO20" s="97"/>
      <c r="CP20" s="97"/>
      <c r="CQ20" s="97"/>
      <c r="CR20" s="97"/>
      <c r="CS20" s="97"/>
      <c r="CT20" s="97"/>
      <c r="CU20" s="97"/>
      <c r="CV20" s="97"/>
      <c r="CW20" s="97"/>
      <c r="CX20" s="97"/>
      <c r="CY20" s="97"/>
      <c r="CZ20" s="97"/>
      <c r="DA20" s="97"/>
      <c r="DB20" s="97"/>
      <c r="DC20" s="97"/>
      <c r="DD20" s="97"/>
      <c r="DE20" s="97"/>
      <c r="DF20" s="97"/>
      <c r="DG20" s="97"/>
      <c r="DH20" s="97"/>
      <c r="DI20" s="97"/>
      <c r="DJ20" s="97"/>
      <c r="DK20" s="97"/>
      <c r="DL20" s="97"/>
      <c r="DM20" s="97"/>
      <c r="DN20" s="97"/>
      <c r="DO20" s="97"/>
      <c r="DP20" s="97"/>
      <c r="DQ20" s="97"/>
      <c r="DR20" s="97"/>
      <c r="DS20" s="97"/>
      <c r="DT20" s="97"/>
      <c r="DU20" s="97"/>
      <c r="DV20" s="97"/>
      <c r="DW20" s="97"/>
      <c r="DX20" s="97"/>
      <c r="DY20" s="97"/>
      <c r="DZ20" s="97"/>
      <c r="EA20" s="97"/>
      <c r="EB20" s="97"/>
      <c r="EC20" s="97"/>
      <c r="ED20" s="97"/>
      <c r="EE20" s="97"/>
      <c r="EF20" s="97"/>
      <c r="EG20" s="97"/>
      <c r="EH20" s="97"/>
      <c r="EI20" s="97"/>
      <c r="EJ20" s="97"/>
      <c r="EK20" s="97"/>
      <c r="EL20" s="97"/>
      <c r="EM20" s="97"/>
    </row>
    <row r="21" s="98" customFormat="true" ht="17" hidden="false" customHeight="false" outlineLevel="0" collapsed="false">
      <c r="A21" s="94"/>
      <c r="B21" s="95" t="s">
        <v>61</v>
      </c>
      <c r="C21" s="95"/>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7"/>
      <c r="AV21" s="97"/>
      <c r="AW21" s="97"/>
      <c r="AX21" s="97"/>
      <c r="AY21" s="97"/>
      <c r="AZ21" s="97"/>
      <c r="BA21" s="97"/>
      <c r="BB21" s="97"/>
      <c r="BC21" s="97"/>
      <c r="BD21" s="97"/>
      <c r="BE21" s="97"/>
      <c r="BF21" s="97"/>
      <c r="BG21" s="97"/>
      <c r="BH21" s="97"/>
      <c r="BI21" s="97"/>
      <c r="BJ21" s="97"/>
      <c r="BK21" s="97"/>
      <c r="BL21" s="97"/>
      <c r="BM21" s="97"/>
      <c r="BN21" s="97"/>
      <c r="BO21" s="97"/>
      <c r="BP21" s="97"/>
      <c r="BQ21" s="97"/>
      <c r="BR21" s="97"/>
      <c r="BS21" s="97"/>
      <c r="BT21" s="97"/>
      <c r="BU21" s="97"/>
      <c r="BV21" s="97"/>
      <c r="BW21" s="97"/>
      <c r="BX21" s="97"/>
      <c r="BY21" s="97"/>
      <c r="BZ21" s="97"/>
      <c r="CA21" s="97"/>
      <c r="CB21" s="97"/>
      <c r="CC21" s="97"/>
      <c r="CD21" s="97"/>
      <c r="CE21" s="97"/>
      <c r="CF21" s="97"/>
      <c r="CG21" s="97"/>
      <c r="CH21" s="97"/>
      <c r="CI21" s="97"/>
      <c r="CJ21" s="97"/>
      <c r="CK21" s="97"/>
      <c r="CL21" s="97"/>
      <c r="CM21" s="97"/>
      <c r="CN21" s="97"/>
      <c r="CO21" s="97"/>
      <c r="CP21" s="97"/>
      <c r="CQ21" s="97"/>
      <c r="CR21" s="97"/>
      <c r="CS21" s="97"/>
      <c r="CT21" s="97"/>
      <c r="CU21" s="97"/>
      <c r="CV21" s="97"/>
      <c r="CW21" s="97"/>
      <c r="CX21" s="97"/>
      <c r="CY21" s="97"/>
      <c r="CZ21" s="97"/>
      <c r="DA21" s="97"/>
      <c r="DB21" s="97"/>
      <c r="DC21" s="97"/>
      <c r="DD21" s="97"/>
      <c r="DE21" s="97"/>
      <c r="DF21" s="97"/>
      <c r="DG21" s="97"/>
      <c r="DH21" s="97"/>
      <c r="DI21" s="97"/>
      <c r="DJ21" s="97"/>
      <c r="DK21" s="97"/>
      <c r="DL21" s="97"/>
      <c r="DM21" s="97"/>
      <c r="DN21" s="97"/>
      <c r="DO21" s="97"/>
      <c r="DP21" s="97"/>
      <c r="DQ21" s="97"/>
      <c r="DR21" s="97"/>
      <c r="DS21" s="97"/>
      <c r="DT21" s="97"/>
      <c r="DU21" s="97"/>
      <c r="DV21" s="97"/>
      <c r="DW21" s="97"/>
      <c r="DX21" s="97"/>
      <c r="DY21" s="97"/>
      <c r="DZ21" s="97"/>
      <c r="EA21" s="97"/>
      <c r="EB21" s="97"/>
      <c r="EC21" s="97"/>
      <c r="ED21" s="97"/>
      <c r="EE21" s="97"/>
      <c r="EF21" s="97"/>
      <c r="EG21" s="97"/>
      <c r="EH21" s="97"/>
      <c r="EI21" s="97"/>
      <c r="EJ21" s="97"/>
      <c r="EK21" s="97"/>
      <c r="EL21" s="97"/>
      <c r="EM21" s="97"/>
    </row>
    <row r="22" s="98" customFormat="true" ht="17" hidden="false" customHeight="false" outlineLevel="0" collapsed="false">
      <c r="A22" s="94"/>
      <c r="B22" s="95" t="s">
        <v>62</v>
      </c>
      <c r="C22" s="95"/>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7"/>
      <c r="AV22" s="97"/>
      <c r="AW22" s="97"/>
      <c r="AX22" s="97"/>
      <c r="AY22" s="97"/>
      <c r="AZ22" s="97"/>
      <c r="BA22" s="97"/>
      <c r="BB22" s="97"/>
      <c r="BC22" s="97"/>
      <c r="BD22" s="97"/>
      <c r="BE22" s="97"/>
      <c r="BF22" s="97"/>
      <c r="BG22" s="97"/>
      <c r="BH22" s="97"/>
      <c r="BI22" s="97"/>
      <c r="BJ22" s="97"/>
      <c r="BK22" s="97"/>
      <c r="BL22" s="97"/>
      <c r="BM22" s="97"/>
      <c r="BN22" s="97"/>
      <c r="BO22" s="97"/>
      <c r="BP22" s="97"/>
      <c r="BQ22" s="97"/>
      <c r="BR22" s="97"/>
      <c r="BS22" s="97"/>
      <c r="BT22" s="97"/>
      <c r="BU22" s="97"/>
      <c r="BV22" s="97"/>
      <c r="BW22" s="97"/>
      <c r="BX22" s="97"/>
      <c r="BY22" s="97"/>
      <c r="BZ22" s="97"/>
      <c r="CA22" s="97"/>
      <c r="CB22" s="97"/>
      <c r="CC22" s="97"/>
      <c r="CD22" s="97"/>
      <c r="CE22" s="97"/>
      <c r="CF22" s="97"/>
      <c r="CG22" s="97"/>
      <c r="CH22" s="97"/>
      <c r="CI22" s="97"/>
      <c r="CJ22" s="97"/>
      <c r="CK22" s="97"/>
      <c r="CL22" s="97"/>
      <c r="CM22" s="97"/>
      <c r="CN22" s="97"/>
      <c r="CO22" s="97"/>
      <c r="CP22" s="97"/>
      <c r="CQ22" s="97"/>
      <c r="CR22" s="97"/>
      <c r="CS22" s="97"/>
      <c r="CT22" s="97"/>
      <c r="CU22" s="97"/>
      <c r="CV22" s="97"/>
      <c r="CW22" s="97"/>
      <c r="CX22" s="97"/>
      <c r="CY22" s="97"/>
      <c r="CZ22" s="97"/>
      <c r="DA22" s="97"/>
      <c r="DB22" s="97"/>
      <c r="DC22" s="97"/>
      <c r="DD22" s="97"/>
      <c r="DE22" s="97"/>
      <c r="DF22" s="97"/>
      <c r="DG22" s="97"/>
      <c r="DH22" s="97"/>
      <c r="DI22" s="97"/>
      <c r="DJ22" s="97"/>
      <c r="DK22" s="97"/>
      <c r="DL22" s="97"/>
      <c r="DM22" s="97"/>
      <c r="DN22" s="97"/>
      <c r="DO22" s="97"/>
      <c r="DP22" s="97"/>
      <c r="DQ22" s="97"/>
      <c r="DR22" s="97"/>
      <c r="DS22" s="97"/>
      <c r="DT22" s="97"/>
      <c r="DU22" s="97"/>
      <c r="DV22" s="97"/>
      <c r="DW22" s="97"/>
      <c r="DX22" s="97"/>
      <c r="DY22" s="97"/>
      <c r="DZ22" s="97"/>
      <c r="EA22" s="97"/>
      <c r="EB22" s="97"/>
      <c r="EC22" s="97"/>
      <c r="ED22" s="97"/>
      <c r="EE22" s="97"/>
      <c r="EF22" s="97"/>
      <c r="EG22" s="97"/>
      <c r="EH22" s="97"/>
      <c r="EI22" s="97"/>
      <c r="EJ22" s="97"/>
      <c r="EK22" s="97"/>
      <c r="EL22" s="97"/>
      <c r="EM22" s="97"/>
    </row>
    <row r="23" s="98" customFormat="true" ht="17" hidden="false" customHeight="false" outlineLevel="0" collapsed="false">
      <c r="A23" s="94"/>
      <c r="B23" s="95" t="s">
        <v>63</v>
      </c>
      <c r="C23" s="95"/>
      <c r="D23" s="96"/>
      <c r="E23" s="100"/>
      <c r="F23" s="50" t="n">
        <f aca="false">'税金（年金）'!$E$49</f>
        <v>0</v>
      </c>
      <c r="G23" s="50" t="n">
        <f aca="false">'税金（年金）'!$F$49</f>
        <v>0</v>
      </c>
      <c r="H23" s="50" t="n">
        <f aca="false">'税金（年金）'!$G$49</f>
        <v>0</v>
      </c>
      <c r="I23" s="50" t="n">
        <f aca="false">'税金（年金）'!$H$49</f>
        <v>0</v>
      </c>
      <c r="J23" s="50" t="n">
        <f aca="false">'税金（年金）'!$I$49</f>
        <v>0</v>
      </c>
      <c r="K23" s="50" t="n">
        <f aca="false">'税金（年金）'!$J$49</f>
        <v>0</v>
      </c>
      <c r="L23" s="50" t="n">
        <f aca="false">'税金（年金）'!$K$49</f>
        <v>0</v>
      </c>
      <c r="M23" s="50" t="n">
        <f aca="false">'税金（年金）'!$L$49</f>
        <v>0</v>
      </c>
      <c r="N23" s="50" t="n">
        <f aca="false">'税金（年金）'!$M$49</f>
        <v>0</v>
      </c>
      <c r="O23" s="50" t="n">
        <f aca="false">'税金（年金）'!$N$49</f>
        <v>0</v>
      </c>
      <c r="P23" s="50" t="n">
        <f aca="false">'税金（年金）'!$O$49</f>
        <v>0</v>
      </c>
      <c r="Q23" s="50" t="n">
        <f aca="false">'税金（年金）'!$P$49</f>
        <v>0</v>
      </c>
      <c r="R23" s="50" t="n">
        <f aca="false">'税金（年金）'!$Q$49</f>
        <v>0</v>
      </c>
      <c r="S23" s="50" t="n">
        <f aca="false">'税金（年金）'!$R$49</f>
        <v>0</v>
      </c>
      <c r="T23" s="50" t="n">
        <f aca="false">'税金（年金）'!$S$49</f>
        <v>0</v>
      </c>
      <c r="U23" s="50" t="n">
        <f aca="false">'税金（年金）'!$T$49</f>
        <v>0</v>
      </c>
      <c r="V23" s="50" t="n">
        <f aca="false">'税金（年金）'!$U$49</f>
        <v>0</v>
      </c>
      <c r="W23" s="50" t="n">
        <f aca="false">'税金（年金）'!$V$49</f>
        <v>0</v>
      </c>
      <c r="X23" s="50" t="n">
        <f aca="false">'税金（年金）'!$W$49</f>
        <v>0</v>
      </c>
      <c r="Y23" s="50" t="n">
        <f aca="false">'税金（年金）'!$X$49</f>
        <v>0</v>
      </c>
      <c r="Z23" s="50" t="n">
        <f aca="false">'税金（年金）'!$Y$49</f>
        <v>0</v>
      </c>
      <c r="AA23" s="50" t="n">
        <f aca="false">'税金（年金）'!$Z$49</f>
        <v>0</v>
      </c>
      <c r="AB23" s="50" t="n">
        <f aca="false">'税金（年金）'!$AA$49</f>
        <v>0</v>
      </c>
      <c r="AC23" s="50" t="n">
        <f aca="false">'税金（年金）'!$AB$49</f>
        <v>0</v>
      </c>
      <c r="AD23" s="50" t="n">
        <f aca="false">'税金（年金）'!$AC$49</f>
        <v>0</v>
      </c>
      <c r="AE23" s="50" t="n">
        <f aca="false">'税金（年金）'!$AD$49</f>
        <v>0</v>
      </c>
      <c r="AF23" s="50" t="n">
        <f aca="false">'税金（年金）'!$AE$49</f>
        <v>0</v>
      </c>
      <c r="AG23" s="50" t="n">
        <f aca="false">'税金（年金）'!$AF$49</f>
        <v>0</v>
      </c>
      <c r="AH23" s="50" t="n">
        <f aca="false">'税金（年金）'!$AG$49</f>
        <v>0</v>
      </c>
      <c r="AI23" s="50" t="n">
        <f aca="false">'税金（年金）'!$AH$49</f>
        <v>0</v>
      </c>
      <c r="AJ23" s="50" t="n">
        <f aca="false">'税金（年金）'!$AI$49</f>
        <v>0</v>
      </c>
      <c r="AK23" s="50" t="n">
        <f aca="false">'税金（年金）'!$AJ$49</f>
        <v>0</v>
      </c>
      <c r="AL23" s="50" t="n">
        <f aca="false">'税金（年金）'!$AK$49</f>
        <v>0</v>
      </c>
      <c r="AM23" s="50" t="n">
        <f aca="false">'税金（年金）'!$AL$49</f>
        <v>0</v>
      </c>
      <c r="AN23" s="50" t="n">
        <f aca="false">'税金（年金）'!$AM$49</f>
        <v>0</v>
      </c>
      <c r="AO23" s="50" t="n">
        <f aca="false">'税金（年金）'!$AN$49</f>
        <v>0</v>
      </c>
      <c r="AP23" s="50" t="n">
        <f aca="false">'税金（年金）'!$AO$49</f>
        <v>0</v>
      </c>
      <c r="AQ23" s="50" t="n">
        <f aca="false">'税金（年金）'!$AP$49</f>
        <v>0</v>
      </c>
      <c r="AR23" s="50" t="n">
        <f aca="false">'税金（年金）'!$AQ$49</f>
        <v>0</v>
      </c>
      <c r="AS23" s="50" t="n">
        <f aca="false">'税金（年金）'!$AR$49</f>
        <v>0</v>
      </c>
      <c r="AT23" s="50" t="n">
        <f aca="false">'税金（年金）'!$AS$49</f>
        <v>0</v>
      </c>
      <c r="AU23" s="97"/>
      <c r="AV23" s="97"/>
      <c r="AW23" s="97"/>
      <c r="AX23" s="97"/>
      <c r="AY23" s="97"/>
      <c r="AZ23" s="97"/>
      <c r="BA23" s="97"/>
      <c r="BB23" s="97"/>
      <c r="BC23" s="97"/>
      <c r="BD23" s="97"/>
      <c r="BE23" s="97"/>
      <c r="BF23" s="97"/>
      <c r="BG23" s="97"/>
      <c r="BH23" s="97"/>
      <c r="BI23" s="97"/>
      <c r="BJ23" s="97"/>
      <c r="BK23" s="97"/>
      <c r="BL23" s="97"/>
      <c r="BM23" s="97"/>
      <c r="BN23" s="97"/>
      <c r="BO23" s="97"/>
      <c r="BP23" s="97"/>
      <c r="BQ23" s="97"/>
      <c r="BR23" s="97"/>
      <c r="BS23" s="97"/>
      <c r="BT23" s="97"/>
      <c r="BU23" s="97"/>
      <c r="BV23" s="97"/>
      <c r="BW23" s="97"/>
      <c r="BX23" s="97"/>
      <c r="BY23" s="97"/>
      <c r="BZ23" s="97"/>
      <c r="CA23" s="97"/>
      <c r="CB23" s="97"/>
      <c r="CC23" s="97"/>
      <c r="CD23" s="97"/>
      <c r="CE23" s="97"/>
      <c r="CF23" s="97"/>
      <c r="CG23" s="97"/>
      <c r="CH23" s="97"/>
      <c r="CI23" s="97"/>
      <c r="CJ23" s="97"/>
      <c r="CK23" s="97"/>
      <c r="CL23" s="97"/>
      <c r="CM23" s="97"/>
      <c r="CN23" s="97"/>
      <c r="CO23" s="97"/>
      <c r="CP23" s="97"/>
      <c r="CQ23" s="97"/>
      <c r="CR23" s="97"/>
      <c r="CS23" s="97"/>
      <c r="CT23" s="97"/>
      <c r="CU23" s="97"/>
      <c r="CV23" s="97"/>
      <c r="CW23" s="97"/>
      <c r="CX23" s="97"/>
      <c r="CY23" s="97"/>
      <c r="CZ23" s="97"/>
      <c r="DA23" s="97"/>
      <c r="DB23" s="97"/>
      <c r="DC23" s="97"/>
      <c r="DD23" s="97"/>
      <c r="DE23" s="97"/>
      <c r="DF23" s="97"/>
      <c r="DG23" s="97"/>
      <c r="DH23" s="97"/>
      <c r="DI23" s="97"/>
      <c r="DJ23" s="97"/>
      <c r="DK23" s="97"/>
      <c r="DL23" s="97"/>
      <c r="DM23" s="97"/>
      <c r="DN23" s="97"/>
      <c r="DO23" s="97"/>
      <c r="DP23" s="97"/>
      <c r="DQ23" s="97"/>
      <c r="DR23" s="97"/>
      <c r="DS23" s="97"/>
      <c r="DT23" s="97"/>
      <c r="DU23" s="97"/>
      <c r="DV23" s="97"/>
      <c r="DW23" s="97"/>
      <c r="DX23" s="97"/>
      <c r="DY23" s="97"/>
      <c r="DZ23" s="97"/>
      <c r="EA23" s="97"/>
      <c r="EB23" s="97"/>
      <c r="EC23" s="97"/>
      <c r="ED23" s="97"/>
      <c r="EE23" s="97"/>
      <c r="EF23" s="97"/>
      <c r="EG23" s="97"/>
      <c r="EH23" s="97"/>
      <c r="EI23" s="97"/>
      <c r="EJ23" s="97"/>
      <c r="EK23" s="97"/>
      <c r="EL23" s="97"/>
      <c r="EM23" s="97"/>
    </row>
    <row r="24" s="97" customFormat="true" ht="17" hidden="false" customHeight="false" outlineLevel="0" collapsed="false">
      <c r="A24" s="94"/>
      <c r="B24" s="95" t="s">
        <v>64</v>
      </c>
      <c r="C24" s="95"/>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row>
    <row r="25" s="97" customFormat="true" ht="17" hidden="false" customHeight="false" outlineLevel="0" collapsed="false">
      <c r="A25" s="94"/>
      <c r="B25" s="95" t="s">
        <v>136</v>
      </c>
      <c r="C25" s="95"/>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row>
    <row r="26" s="97" customFormat="true" ht="17" hidden="false" customHeight="false" outlineLevel="0" collapsed="false">
      <c r="A26" s="94"/>
      <c r="B26" s="95" t="s">
        <v>137</v>
      </c>
      <c r="C26" s="95"/>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row>
    <row r="27" s="97" customFormat="true" ht="17" hidden="false" customHeight="false" outlineLevel="0" collapsed="false">
      <c r="A27" s="94"/>
      <c r="B27" s="95" t="s">
        <v>138</v>
      </c>
      <c r="C27" s="95"/>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row>
    <row r="28" s="97" customFormat="true" ht="17" hidden="false" customHeight="false" outlineLevel="0" collapsed="false">
      <c r="A28" s="94"/>
      <c r="B28" s="95" t="s">
        <v>139</v>
      </c>
      <c r="C28" s="95"/>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row>
    <row r="29" s="97" customFormat="true" ht="17" hidden="false" customHeight="false" outlineLevel="0" collapsed="false">
      <c r="A29" s="94"/>
      <c r="B29" s="95" t="s">
        <v>140</v>
      </c>
      <c r="C29" s="95"/>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row>
    <row r="30" s="97" customFormat="true" ht="17" hidden="false" customHeight="false" outlineLevel="0" collapsed="false">
      <c r="A30" s="94"/>
      <c r="B30" s="95" t="s">
        <v>141</v>
      </c>
      <c r="C30" s="95"/>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row>
    <row r="31" s="97" customFormat="true" ht="17" hidden="false" customHeight="false" outlineLevel="0" collapsed="false">
      <c r="A31" s="94"/>
      <c r="B31" s="95" t="s">
        <v>142</v>
      </c>
      <c r="C31" s="95"/>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row>
    <row r="32" s="97" customFormat="true" ht="17" hidden="false" customHeight="false" outlineLevel="0" collapsed="false">
      <c r="A32" s="94"/>
      <c r="B32" s="95" t="s">
        <v>143</v>
      </c>
      <c r="C32" s="95"/>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row>
    <row r="33" s="98" customFormat="true" ht="17" hidden="false" customHeight="false" outlineLevel="0" collapsed="false">
      <c r="A33" s="94"/>
      <c r="B33" s="95" t="s">
        <v>66</v>
      </c>
      <c r="C33" s="95"/>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7"/>
      <c r="AV33" s="97"/>
      <c r="AW33" s="97"/>
      <c r="AX33" s="97"/>
      <c r="AY33" s="97"/>
      <c r="AZ33" s="97"/>
      <c r="BA33" s="97"/>
      <c r="BB33" s="97"/>
      <c r="BC33" s="97"/>
      <c r="BD33" s="97"/>
      <c r="BE33" s="97"/>
      <c r="BF33" s="97"/>
      <c r="BG33" s="97"/>
      <c r="BH33" s="97"/>
      <c r="BI33" s="97"/>
      <c r="BJ33" s="97"/>
      <c r="BK33" s="97"/>
      <c r="BL33" s="97"/>
      <c r="BM33" s="97"/>
      <c r="BN33" s="97"/>
      <c r="BO33" s="97"/>
      <c r="BP33" s="97"/>
      <c r="BQ33" s="97"/>
      <c r="BR33" s="97"/>
      <c r="BS33" s="97"/>
      <c r="BT33" s="97"/>
      <c r="BU33" s="97"/>
      <c r="BV33" s="97"/>
      <c r="BW33" s="97"/>
      <c r="BX33" s="97"/>
      <c r="BY33" s="97"/>
      <c r="BZ33" s="97"/>
      <c r="CA33" s="97"/>
      <c r="CB33" s="97"/>
      <c r="CC33" s="97"/>
      <c r="CD33" s="97"/>
      <c r="CE33" s="97"/>
      <c r="CF33" s="97"/>
      <c r="CG33" s="97"/>
      <c r="CH33" s="97"/>
      <c r="CI33" s="97"/>
      <c r="CJ33" s="97"/>
      <c r="CK33" s="97"/>
      <c r="CL33" s="97"/>
      <c r="CM33" s="97"/>
      <c r="CN33" s="97"/>
      <c r="CO33" s="97"/>
      <c r="CP33" s="97"/>
      <c r="CQ33" s="97"/>
      <c r="CR33" s="97"/>
      <c r="CS33" s="97"/>
      <c r="CT33" s="97"/>
      <c r="CU33" s="97"/>
      <c r="CV33" s="97"/>
      <c r="CW33" s="97"/>
      <c r="CX33" s="97"/>
      <c r="CY33" s="97"/>
      <c r="CZ33" s="97"/>
      <c r="DA33" s="97"/>
      <c r="DB33" s="97"/>
      <c r="DC33" s="97"/>
      <c r="DD33" s="97"/>
      <c r="DE33" s="97"/>
      <c r="DF33" s="97"/>
      <c r="DG33" s="97"/>
      <c r="DH33" s="97"/>
      <c r="DI33" s="97"/>
      <c r="DJ33" s="97"/>
      <c r="DK33" s="97"/>
      <c r="DL33" s="97"/>
      <c r="DM33" s="97"/>
      <c r="DN33" s="97"/>
      <c r="DO33" s="97"/>
      <c r="DP33" s="97"/>
      <c r="DQ33" s="97"/>
      <c r="DR33" s="97"/>
      <c r="DS33" s="97"/>
      <c r="DT33" s="97"/>
      <c r="DU33" s="97"/>
      <c r="DV33" s="97"/>
      <c r="DW33" s="97"/>
      <c r="DX33" s="97"/>
      <c r="DY33" s="97"/>
      <c r="DZ33" s="97"/>
      <c r="EA33" s="97"/>
      <c r="EB33" s="97"/>
      <c r="EC33" s="97"/>
      <c r="ED33" s="97"/>
      <c r="EE33" s="97"/>
      <c r="EF33" s="97"/>
      <c r="EG33" s="97"/>
      <c r="EH33" s="97"/>
      <c r="EI33" s="97"/>
      <c r="EJ33" s="97"/>
      <c r="EK33" s="97"/>
      <c r="EL33" s="97"/>
      <c r="EM33" s="97"/>
    </row>
    <row r="34" s="103" customFormat="true" ht="17" hidden="false" customHeight="false" outlineLevel="0" collapsed="false">
      <c r="A34" s="101" t="s">
        <v>144</v>
      </c>
      <c r="B34" s="101"/>
      <c r="C34" s="101"/>
      <c r="D34" s="102" t="n">
        <f aca="false">SUM(D17:D33)</f>
        <v>0</v>
      </c>
      <c r="E34" s="102" t="n">
        <f aca="false">SUM(E17:E33)</f>
        <v>0</v>
      </c>
      <c r="F34" s="102" t="n">
        <f aca="false">SUM(F17:F33)</f>
        <v>0</v>
      </c>
      <c r="G34" s="102" t="n">
        <f aca="false">SUM(G17:G33)</f>
        <v>0</v>
      </c>
      <c r="H34" s="102" t="n">
        <f aca="false">SUM(H17:H33)</f>
        <v>0</v>
      </c>
      <c r="I34" s="102" t="n">
        <f aca="false">SUM(I17:I33)</f>
        <v>0</v>
      </c>
      <c r="J34" s="102" t="n">
        <f aca="false">SUM(J17:J33)</f>
        <v>0</v>
      </c>
      <c r="K34" s="102" t="n">
        <f aca="false">SUM(K17:K33)</f>
        <v>0</v>
      </c>
      <c r="L34" s="102" t="n">
        <f aca="false">SUM(L17:L33)</f>
        <v>0</v>
      </c>
      <c r="M34" s="102" t="n">
        <f aca="false">SUM(M17:M33)</f>
        <v>0</v>
      </c>
      <c r="N34" s="102" t="n">
        <f aca="false">SUM(N17:N33)</f>
        <v>0</v>
      </c>
      <c r="O34" s="102" t="n">
        <f aca="false">SUM(O17:O33)</f>
        <v>0</v>
      </c>
      <c r="P34" s="102" t="n">
        <f aca="false">SUM(P17:P33)</f>
        <v>0</v>
      </c>
      <c r="Q34" s="102" t="n">
        <f aca="false">SUM(Q17:Q33)</f>
        <v>0</v>
      </c>
      <c r="R34" s="102" t="n">
        <f aca="false">SUM(R17:R33)</f>
        <v>0</v>
      </c>
      <c r="S34" s="102" t="n">
        <f aca="false">SUM(S17:S33)</f>
        <v>0</v>
      </c>
      <c r="T34" s="102" t="n">
        <f aca="false">SUM(T17:T33)</f>
        <v>0</v>
      </c>
      <c r="U34" s="102" t="n">
        <f aca="false">SUM(U17:U33)</f>
        <v>0</v>
      </c>
      <c r="V34" s="102" t="n">
        <f aca="false">SUM(V17:V33)</f>
        <v>0</v>
      </c>
      <c r="W34" s="102" t="n">
        <f aca="false">SUM(W17:W33)</f>
        <v>0</v>
      </c>
      <c r="X34" s="102" t="n">
        <f aca="false">SUM(X17:X33)</f>
        <v>0</v>
      </c>
      <c r="Y34" s="102" t="n">
        <f aca="false">SUM(Y17:Y33)</f>
        <v>0</v>
      </c>
      <c r="Z34" s="102" t="n">
        <f aca="false">SUM(Z17:Z33)</f>
        <v>0</v>
      </c>
      <c r="AA34" s="102" t="n">
        <f aca="false">SUM(AA17:AA33)</f>
        <v>0</v>
      </c>
      <c r="AB34" s="102" t="n">
        <f aca="false">SUM(AB17:AB33)</f>
        <v>0</v>
      </c>
      <c r="AC34" s="102" t="n">
        <f aca="false">SUM(AC17:AC33)</f>
        <v>0</v>
      </c>
      <c r="AD34" s="102" t="n">
        <f aca="false">SUM(AD17:AD33)</f>
        <v>0</v>
      </c>
      <c r="AE34" s="102" t="n">
        <f aca="false">SUM(AE17:AE33)</f>
        <v>0</v>
      </c>
      <c r="AF34" s="102" t="n">
        <f aca="false">SUM(AF17:AF33)</f>
        <v>0</v>
      </c>
      <c r="AG34" s="102" t="n">
        <f aca="false">SUM(AG17:AG33)</f>
        <v>0</v>
      </c>
      <c r="AH34" s="102" t="n">
        <f aca="false">SUM(AH17:AH33)</f>
        <v>0</v>
      </c>
      <c r="AI34" s="102" t="n">
        <f aca="false">SUM(AI17:AI33)</f>
        <v>0</v>
      </c>
      <c r="AJ34" s="102" t="n">
        <f aca="false">SUM(AJ17:AJ33)</f>
        <v>0</v>
      </c>
      <c r="AK34" s="102" t="n">
        <f aca="false">SUM(AK17:AK33)</f>
        <v>0</v>
      </c>
      <c r="AL34" s="102" t="n">
        <f aca="false">SUM(AL17:AL33)</f>
        <v>0</v>
      </c>
      <c r="AM34" s="102" t="n">
        <f aca="false">SUM(AM17:AM33)</f>
        <v>0</v>
      </c>
      <c r="AN34" s="102" t="n">
        <f aca="false">SUM(AN17:AN33)</f>
        <v>0</v>
      </c>
      <c r="AO34" s="102" t="n">
        <f aca="false">SUM(AO17:AO33)</f>
        <v>0</v>
      </c>
      <c r="AP34" s="102" t="n">
        <f aca="false">SUM(AP17:AP33)</f>
        <v>0</v>
      </c>
      <c r="AQ34" s="102" t="n">
        <f aca="false">SUM(AQ17:AQ33)</f>
        <v>0</v>
      </c>
      <c r="AR34" s="102" t="n">
        <f aca="false">SUM(AR17:AR33)</f>
        <v>0</v>
      </c>
      <c r="AS34" s="102" t="n">
        <f aca="false">SUM(AS17:AS33)</f>
        <v>0</v>
      </c>
      <c r="AT34" s="102" t="n">
        <f aca="false">SUM(AT17:AT33)</f>
        <v>0</v>
      </c>
    </row>
    <row r="35" s="105" customFormat="true" ht="17" hidden="false" customHeight="false" outlineLevel="0" collapsed="false">
      <c r="A35" s="104" t="s">
        <v>71</v>
      </c>
      <c r="B35" s="104"/>
      <c r="C35" s="104"/>
      <c r="D35" s="56" t="n">
        <f aca="false">D16-D34</f>
        <v>0</v>
      </c>
      <c r="E35" s="56" t="n">
        <f aca="false">D35+E16-E34-E41</f>
        <v>0</v>
      </c>
      <c r="F35" s="56" t="n">
        <f aca="false">E35+F16-F34</f>
        <v>0</v>
      </c>
      <c r="G35" s="56" t="n">
        <f aca="false">F35+G16-G34</f>
        <v>0</v>
      </c>
      <c r="H35" s="56" t="n">
        <f aca="false">G35+H16-H34</f>
        <v>0</v>
      </c>
      <c r="I35" s="56" t="n">
        <f aca="false">H35+I16-I34</f>
        <v>0</v>
      </c>
      <c r="J35" s="56" t="n">
        <f aca="false">I35+J16-J34</f>
        <v>0</v>
      </c>
      <c r="K35" s="56" t="n">
        <f aca="false">J35+K16-K34-K40</f>
        <v>0</v>
      </c>
      <c r="L35" s="56" t="n">
        <f aca="false">K35+L16-L34</f>
        <v>0</v>
      </c>
      <c r="M35" s="56" t="n">
        <f aca="false">L35+M16-M34</f>
        <v>0</v>
      </c>
      <c r="N35" s="56" t="n">
        <f aca="false">M35+N16-N34-N40</f>
        <v>0</v>
      </c>
      <c r="O35" s="56" t="n">
        <f aca="false">N35+O16-O34</f>
        <v>0</v>
      </c>
      <c r="P35" s="56" t="n">
        <f aca="false">O35+P16-P34</f>
        <v>0</v>
      </c>
      <c r="Q35" s="56" t="n">
        <f aca="false">P35+Q16-Q34</f>
        <v>0</v>
      </c>
      <c r="R35" s="56" t="n">
        <f aca="false">Q35+R16-R34</f>
        <v>0</v>
      </c>
      <c r="S35" s="56" t="n">
        <f aca="false">R35+S16-S34</f>
        <v>0</v>
      </c>
      <c r="T35" s="56" t="n">
        <f aca="false">S35+T16-T34</f>
        <v>0</v>
      </c>
      <c r="U35" s="56" t="n">
        <f aca="false">T35+U16-U34</f>
        <v>0</v>
      </c>
      <c r="V35" s="56" t="n">
        <f aca="false">U35+V16-V34</f>
        <v>0</v>
      </c>
      <c r="W35" s="56" t="n">
        <f aca="false">V35+W16-W34</f>
        <v>0</v>
      </c>
      <c r="X35" s="56" t="n">
        <f aca="false">W35+X16-X34</f>
        <v>0</v>
      </c>
      <c r="Y35" s="56" t="n">
        <f aca="false">X35+Y16-Y34</f>
        <v>0</v>
      </c>
      <c r="Z35" s="56" t="n">
        <f aca="false">Y35+Z16-Z34</f>
        <v>0</v>
      </c>
      <c r="AA35" s="56" t="n">
        <f aca="false">Z35+AA16-AA34</f>
        <v>0</v>
      </c>
      <c r="AB35" s="56" t="n">
        <f aca="false">AA35+AB16-AB34</f>
        <v>0</v>
      </c>
      <c r="AC35" s="56" t="n">
        <f aca="false">AB35+AC16-AC34</f>
        <v>0</v>
      </c>
      <c r="AD35" s="56" t="n">
        <f aca="false">AC35+AD16-AD34</f>
        <v>0</v>
      </c>
      <c r="AE35" s="56" t="n">
        <f aca="false">AD35+AE16-AE34</f>
        <v>0</v>
      </c>
      <c r="AF35" s="56" t="n">
        <f aca="false">AE35+AF16-AF34</f>
        <v>0</v>
      </c>
      <c r="AG35" s="56" t="n">
        <f aca="false">AF35+AG16-AG34</f>
        <v>0</v>
      </c>
      <c r="AH35" s="56" t="n">
        <f aca="false">AG35+AH16-AH34</f>
        <v>0</v>
      </c>
      <c r="AI35" s="56" t="n">
        <f aca="false">AH35+AI16-AI34</f>
        <v>0</v>
      </c>
      <c r="AJ35" s="56" t="n">
        <f aca="false">AI35+AJ16-AJ34</f>
        <v>0</v>
      </c>
      <c r="AK35" s="56" t="n">
        <f aca="false">AJ35+AK16-AK34</f>
        <v>0</v>
      </c>
      <c r="AL35" s="56" t="n">
        <f aca="false">AK35+AL16-AL34</f>
        <v>0</v>
      </c>
      <c r="AM35" s="56" t="n">
        <f aca="false">AL35+AM16-AM34</f>
        <v>0</v>
      </c>
      <c r="AN35" s="56" t="n">
        <f aca="false">AM35+AN16-AN34</f>
        <v>0</v>
      </c>
      <c r="AO35" s="56" t="n">
        <f aca="false">AN35+AO16-AO34</f>
        <v>0</v>
      </c>
      <c r="AP35" s="56" t="n">
        <f aca="false">AO35+AP16-AP34</f>
        <v>0</v>
      </c>
      <c r="AQ35" s="56" t="n">
        <f aca="false">AP35+AQ16-AQ34</f>
        <v>0</v>
      </c>
      <c r="AR35" s="56" t="n">
        <f aca="false">AQ35+AR16-AR34</f>
        <v>0</v>
      </c>
      <c r="AS35" s="56" t="n">
        <f aca="false">AR35+AS16-AS34</f>
        <v>0</v>
      </c>
      <c r="AT35" s="56" t="n">
        <f aca="false">AS35+AT16-AT34</f>
        <v>0</v>
      </c>
    </row>
    <row r="36" s="108" customFormat="true" ht="17" hidden="false" customHeight="false" outlineLevel="0" collapsed="false">
      <c r="A36" s="57" t="s">
        <v>72</v>
      </c>
      <c r="B36" s="106" t="s">
        <v>73</v>
      </c>
      <c r="C36" s="106"/>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7"/>
    </row>
    <row r="37" s="108" customFormat="true" ht="17" hidden="false" customHeight="false" outlineLevel="0" collapsed="false">
      <c r="A37" s="57"/>
      <c r="B37" s="106" t="s">
        <v>74</v>
      </c>
      <c r="C37" s="106"/>
      <c r="D37" s="107"/>
      <c r="E37" s="107"/>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c r="AL37" s="107"/>
      <c r="AM37" s="107"/>
      <c r="AN37" s="107"/>
      <c r="AO37" s="107"/>
      <c r="AP37" s="107"/>
      <c r="AQ37" s="107"/>
      <c r="AR37" s="107"/>
      <c r="AS37" s="107"/>
      <c r="AT37" s="107"/>
    </row>
    <row r="38" s="108" customFormat="true" ht="17" hidden="false" customHeight="false" outlineLevel="0" collapsed="false">
      <c r="A38" s="57"/>
      <c r="B38" s="106" t="s">
        <v>75</v>
      </c>
      <c r="C38" s="106"/>
      <c r="D38" s="107"/>
      <c r="E38" s="107"/>
      <c r="F38" s="107"/>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c r="AP38" s="107"/>
      <c r="AQ38" s="107"/>
      <c r="AR38" s="107"/>
      <c r="AS38" s="107"/>
      <c r="AT38" s="107"/>
    </row>
    <row r="39" s="108" customFormat="true" ht="17" hidden="false" customHeight="false" outlineLevel="0" collapsed="false">
      <c r="A39" s="57"/>
      <c r="B39" s="106" t="s">
        <v>76</v>
      </c>
      <c r="C39" s="106"/>
      <c r="D39" s="107"/>
      <c r="E39" s="107"/>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c r="AL39" s="107"/>
      <c r="AM39" s="107"/>
      <c r="AN39" s="107"/>
      <c r="AO39" s="107"/>
      <c r="AP39" s="107"/>
      <c r="AQ39" s="107"/>
      <c r="AR39" s="107"/>
      <c r="AS39" s="107"/>
      <c r="AT39" s="107"/>
    </row>
    <row r="40" s="108" customFormat="true" ht="17" hidden="false" customHeight="false" outlineLevel="0" collapsed="false">
      <c r="A40" s="57"/>
      <c r="B40" s="106" t="s">
        <v>53</v>
      </c>
      <c r="C40" s="106"/>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07"/>
      <c r="AR40" s="107"/>
      <c r="AS40" s="107"/>
      <c r="AT40" s="107"/>
    </row>
    <row r="41" s="110" customFormat="true" ht="17" hidden="false" customHeight="false" outlineLevel="0" collapsed="false">
      <c r="A41" s="109" t="s">
        <v>77</v>
      </c>
      <c r="B41" s="109"/>
      <c r="C41" s="109"/>
      <c r="D41" s="60" t="n">
        <f aca="false">SUM(D36:D40)</f>
        <v>0</v>
      </c>
      <c r="E41" s="60" t="n">
        <f aca="false">SUM(E36:E40)</f>
        <v>0</v>
      </c>
      <c r="F41" s="60" t="n">
        <f aca="false">SUM(F36:F40)</f>
        <v>0</v>
      </c>
      <c r="G41" s="60" t="n">
        <f aca="false">SUM(G36:G40)</f>
        <v>0</v>
      </c>
      <c r="H41" s="60" t="n">
        <f aca="false">SUM(H36:H40)</f>
        <v>0</v>
      </c>
      <c r="I41" s="60" t="n">
        <f aca="false">SUM(I36:I40)</f>
        <v>0</v>
      </c>
      <c r="J41" s="60" t="n">
        <f aca="false">SUM(J36:J40)</f>
        <v>0</v>
      </c>
      <c r="K41" s="60" t="n">
        <f aca="false">SUM(K36:K40)</f>
        <v>0</v>
      </c>
      <c r="L41" s="60" t="n">
        <f aca="false">SUM(L36:L40)</f>
        <v>0</v>
      </c>
      <c r="M41" s="60" t="n">
        <f aca="false">SUM(M36:M40)</f>
        <v>0</v>
      </c>
      <c r="N41" s="60" t="n">
        <f aca="false">SUM(N36:N40)</f>
        <v>0</v>
      </c>
      <c r="O41" s="60" t="n">
        <f aca="false">SUM(O36:O40)</f>
        <v>0</v>
      </c>
      <c r="P41" s="60" t="n">
        <f aca="false">SUM(P36:P40)</f>
        <v>0</v>
      </c>
      <c r="Q41" s="60" t="n">
        <f aca="false">SUM(Q36:Q40)</f>
        <v>0</v>
      </c>
      <c r="R41" s="60" t="n">
        <f aca="false">SUM(R36:R40)</f>
        <v>0</v>
      </c>
      <c r="S41" s="60" t="n">
        <f aca="false">SUM(S36:S40)</f>
        <v>0</v>
      </c>
      <c r="T41" s="60" t="n">
        <f aca="false">SUM(T36:T40)</f>
        <v>0</v>
      </c>
      <c r="U41" s="60" t="n">
        <f aca="false">SUM(U36:U40)</f>
        <v>0</v>
      </c>
      <c r="V41" s="60" t="n">
        <f aca="false">SUM(V36:V40)</f>
        <v>0</v>
      </c>
      <c r="W41" s="60" t="n">
        <f aca="false">SUM(W36:W40)</f>
        <v>0</v>
      </c>
      <c r="X41" s="60" t="n">
        <f aca="false">SUM(X36:X40)</f>
        <v>0</v>
      </c>
      <c r="Y41" s="60" t="n">
        <f aca="false">SUM(Y36:Y40)</f>
        <v>0</v>
      </c>
      <c r="Z41" s="60" t="n">
        <f aca="false">SUM(Z36:Z40)</f>
        <v>0</v>
      </c>
      <c r="AA41" s="60" t="n">
        <f aca="false">SUM(AA36:AA40)</f>
        <v>0</v>
      </c>
      <c r="AB41" s="60" t="n">
        <f aca="false">SUM(AB36:AB40)</f>
        <v>0</v>
      </c>
      <c r="AC41" s="60" t="n">
        <f aca="false">SUM(AC36:AC40)</f>
        <v>0</v>
      </c>
      <c r="AD41" s="60" t="n">
        <f aca="false">SUM(AD36:AD40)</f>
        <v>0</v>
      </c>
      <c r="AE41" s="60" t="n">
        <f aca="false">SUM(AE36:AE40)</f>
        <v>0</v>
      </c>
      <c r="AF41" s="60" t="n">
        <f aca="false">SUM(AF36:AF40)</f>
        <v>0</v>
      </c>
      <c r="AG41" s="60" t="n">
        <f aca="false">SUM(AG36:AG40)</f>
        <v>0</v>
      </c>
      <c r="AH41" s="60" t="n">
        <f aca="false">SUM(AH36:AH40)</f>
        <v>0</v>
      </c>
      <c r="AI41" s="60" t="n">
        <f aca="false">SUM(AI36:AI40)</f>
        <v>0</v>
      </c>
      <c r="AJ41" s="60" t="n">
        <f aca="false">SUM(AJ36:AJ40)</f>
        <v>0</v>
      </c>
      <c r="AK41" s="60" t="n">
        <f aca="false">SUM(AK36:AK40)</f>
        <v>0</v>
      </c>
      <c r="AL41" s="60" t="n">
        <f aca="false">SUM(AL36:AL40)</f>
        <v>0</v>
      </c>
      <c r="AM41" s="60" t="n">
        <f aca="false">SUM(AM36:AM40)</f>
        <v>0</v>
      </c>
      <c r="AN41" s="60" t="n">
        <f aca="false">SUM(AN36:AN40)</f>
        <v>0</v>
      </c>
      <c r="AO41" s="60" t="n">
        <f aca="false">SUM(AO36:AO40)</f>
        <v>0</v>
      </c>
      <c r="AP41" s="60" t="n">
        <f aca="false">SUM(AP36:AP40)</f>
        <v>0</v>
      </c>
      <c r="AQ41" s="60" t="n">
        <f aca="false">SUM(AQ36:AQ40)</f>
        <v>0</v>
      </c>
      <c r="AR41" s="60" t="n">
        <f aca="false">SUM(AR36:AR40)</f>
        <v>0</v>
      </c>
      <c r="AS41" s="60" t="n">
        <f aca="false">SUM(AS36:AS40)</f>
        <v>0</v>
      </c>
      <c r="AT41" s="60" t="n">
        <f aca="false">SUM(AT36:AT40)</f>
        <v>0</v>
      </c>
    </row>
    <row r="42" s="105" customFormat="true" ht="17" hidden="false" customHeight="false" outlineLevel="0" collapsed="false">
      <c r="A42" s="104" t="s">
        <v>78</v>
      </c>
      <c r="B42" s="104"/>
      <c r="C42" s="104"/>
      <c r="D42" s="56" t="n">
        <f aca="false">D35+D41</f>
        <v>0</v>
      </c>
      <c r="E42" s="56" t="n">
        <f aca="false">E35+E41</f>
        <v>0</v>
      </c>
      <c r="F42" s="56" t="n">
        <f aca="false">F35+F41</f>
        <v>0</v>
      </c>
      <c r="G42" s="56" t="n">
        <f aca="false">G35+G41</f>
        <v>0</v>
      </c>
      <c r="H42" s="56" t="n">
        <f aca="false">H35+H41</f>
        <v>0</v>
      </c>
      <c r="I42" s="56" t="n">
        <f aca="false">I35+I41</f>
        <v>0</v>
      </c>
      <c r="J42" s="56" t="n">
        <f aca="false">J35+J41</f>
        <v>0</v>
      </c>
      <c r="K42" s="56" t="n">
        <f aca="false">K35+K41</f>
        <v>0</v>
      </c>
      <c r="L42" s="56" t="n">
        <f aca="false">L35+L41</f>
        <v>0</v>
      </c>
      <c r="M42" s="56" t="n">
        <f aca="false">M35+M41</f>
        <v>0</v>
      </c>
      <c r="N42" s="56" t="n">
        <f aca="false">N35+N41</f>
        <v>0</v>
      </c>
      <c r="O42" s="56" t="n">
        <f aca="false">O35+O41</f>
        <v>0</v>
      </c>
      <c r="P42" s="56" t="n">
        <f aca="false">P35+P41</f>
        <v>0</v>
      </c>
      <c r="Q42" s="56" t="n">
        <f aca="false">Q35+Q41</f>
        <v>0</v>
      </c>
      <c r="R42" s="56" t="n">
        <f aca="false">R35+R41</f>
        <v>0</v>
      </c>
      <c r="S42" s="56" t="n">
        <f aca="false">S35+S41</f>
        <v>0</v>
      </c>
      <c r="T42" s="56" t="n">
        <f aca="false">T35+T41</f>
        <v>0</v>
      </c>
      <c r="U42" s="56" t="n">
        <f aca="false">U35+U41</f>
        <v>0</v>
      </c>
      <c r="V42" s="56" t="n">
        <f aca="false">V35+V41</f>
        <v>0</v>
      </c>
      <c r="W42" s="56" t="n">
        <f aca="false">W35+W41</f>
        <v>0</v>
      </c>
      <c r="X42" s="56" t="n">
        <f aca="false">X35+X41</f>
        <v>0</v>
      </c>
      <c r="Y42" s="56" t="n">
        <f aca="false">Y35+Y41</f>
        <v>0</v>
      </c>
      <c r="Z42" s="56" t="n">
        <f aca="false">Z35+Z41</f>
        <v>0</v>
      </c>
      <c r="AA42" s="56" t="n">
        <f aca="false">AA35+AA41</f>
        <v>0</v>
      </c>
      <c r="AB42" s="56" t="n">
        <f aca="false">AB35+AB41</f>
        <v>0</v>
      </c>
      <c r="AC42" s="56" t="n">
        <f aca="false">AC35+AC41</f>
        <v>0</v>
      </c>
      <c r="AD42" s="56" t="n">
        <f aca="false">AD35+AD41</f>
        <v>0</v>
      </c>
      <c r="AE42" s="56" t="n">
        <f aca="false">AE35+AE41</f>
        <v>0</v>
      </c>
      <c r="AF42" s="56" t="n">
        <f aca="false">AF35+AF41</f>
        <v>0</v>
      </c>
      <c r="AG42" s="56" t="n">
        <f aca="false">AG35+AG41</f>
        <v>0</v>
      </c>
      <c r="AH42" s="56" t="n">
        <f aca="false">AH35+AH41</f>
        <v>0</v>
      </c>
      <c r="AI42" s="56" t="n">
        <f aca="false">AI35+AI41</f>
        <v>0</v>
      </c>
      <c r="AJ42" s="56" t="n">
        <f aca="false">AJ35+AJ41</f>
        <v>0</v>
      </c>
      <c r="AK42" s="56" t="n">
        <f aca="false">AK35+AK41</f>
        <v>0</v>
      </c>
      <c r="AL42" s="56" t="n">
        <f aca="false">AL35+AL41</f>
        <v>0</v>
      </c>
      <c r="AM42" s="56" t="n">
        <f aca="false">AM35+AM41</f>
        <v>0</v>
      </c>
      <c r="AN42" s="56" t="n">
        <f aca="false">AN35+AN41</f>
        <v>0</v>
      </c>
      <c r="AO42" s="56" t="n">
        <f aca="false">AO35+AO41</f>
        <v>0</v>
      </c>
      <c r="AP42" s="56" t="n">
        <f aca="false">AP35+AP41</f>
        <v>0</v>
      </c>
      <c r="AQ42" s="56" t="n">
        <f aca="false">AQ35+AQ41</f>
        <v>0</v>
      </c>
      <c r="AR42" s="56" t="n">
        <f aca="false">AR35+AR41</f>
        <v>0</v>
      </c>
      <c r="AS42" s="56" t="n">
        <f aca="false">AS35+AS41</f>
        <v>0</v>
      </c>
      <c r="AT42" s="56" t="n">
        <f aca="false">AT35+AT41</f>
        <v>0</v>
      </c>
    </row>
  </sheetData>
  <sheetProtection sheet="true" password="cc3d" objects="true" scenarios="true"/>
  <mergeCells count="42">
    <mergeCell ref="A1:C2"/>
    <mergeCell ref="A3:A5"/>
    <mergeCell ref="A6:A15"/>
    <mergeCell ref="B6:C6"/>
    <mergeCell ref="B7:C7"/>
    <mergeCell ref="B8:C8"/>
    <mergeCell ref="B9:C9"/>
    <mergeCell ref="B10:C10"/>
    <mergeCell ref="B11:C11"/>
    <mergeCell ref="B12:C12"/>
    <mergeCell ref="B13:C13"/>
    <mergeCell ref="B14:C14"/>
    <mergeCell ref="B15:C15"/>
    <mergeCell ref="A16:C16"/>
    <mergeCell ref="A17:A33"/>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A34:C34"/>
    <mergeCell ref="A35:C35"/>
    <mergeCell ref="A36:A40"/>
    <mergeCell ref="B36:C36"/>
    <mergeCell ref="B37:C37"/>
    <mergeCell ref="B38:C38"/>
    <mergeCell ref="B39:C39"/>
    <mergeCell ref="B40:C40"/>
    <mergeCell ref="A41:C41"/>
    <mergeCell ref="A42:C42"/>
  </mergeCells>
  <printOptions headings="false" gridLines="false" gridLinesSet="true" horizontalCentered="false" verticalCentered="false"/>
  <pageMargins left="0.627777777777778" right="0.365972222222222" top="0.453472222222222" bottom="0.235416666666667" header="0.511811023622047" footer="0.511811023622047"/>
  <pageSetup paperSize="9" scale="80" fitToWidth="1" fitToHeight="1" pageOrder="overThenDown"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L104857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5" topLeftCell="C6" activePane="bottomRight" state="frozen"/>
      <selection pane="topLeft" activeCell="A1" activeCellId="0" sqref="A1"/>
      <selection pane="topRight" activeCell="C1" activeCellId="0" sqref="C1"/>
      <selection pane="bottomLeft" activeCell="A6" activeCellId="0" sqref="A6"/>
      <selection pane="bottomRight" activeCell="D27" activeCellId="0" sqref="D27"/>
    </sheetView>
  </sheetViews>
  <sheetFormatPr defaultColWidth="10.6953125" defaultRowHeight="17" customHeight="true" zeroHeight="false" outlineLevelRow="0" outlineLevelCol="0"/>
  <cols>
    <col collapsed="false" customWidth="true" hidden="false" outlineLevel="0" max="1" min="1" style="2" width="14.81"/>
    <col collapsed="false" customWidth="true" hidden="false" outlineLevel="0" max="2" min="2" style="2" width="16.31"/>
    <col collapsed="false" customWidth="true" hidden="false" outlineLevel="0" max="3" min="3" style="2" width="11.81"/>
    <col collapsed="false" customWidth="true" hidden="false" outlineLevel="0" max="4" min="4" style="2" width="12.69"/>
    <col collapsed="false" customWidth="true" hidden="false" outlineLevel="0" max="5" min="5" style="2" width="12.18"/>
    <col collapsed="false" customWidth="true" hidden="false" outlineLevel="0" max="6" min="6" style="2" width="13.68"/>
    <col collapsed="false" customWidth="true" hidden="false" outlineLevel="0" max="45" min="7" style="2" width="12.18"/>
  </cols>
  <sheetData>
    <row r="1" s="79" customFormat="true" ht="17" hidden="false" customHeight="false" outlineLevel="0" collapsed="false">
      <c r="A1" s="31" t="s">
        <v>25</v>
      </c>
      <c r="B1" s="31"/>
      <c r="C1" s="32" t="n">
        <f aca="false">基本!$D$1</f>
        <v>45657</v>
      </c>
      <c r="D1" s="32" t="n">
        <f aca="false">基本!$E$1</f>
        <v>46022</v>
      </c>
      <c r="E1" s="32" t="n">
        <f aca="false">基本!$F$1</f>
        <v>46387</v>
      </c>
      <c r="F1" s="32" t="n">
        <f aca="false">基本!$G$1</f>
        <v>46752</v>
      </c>
      <c r="G1" s="32" t="n">
        <f aca="false">基本!$H$1</f>
        <v>47118</v>
      </c>
      <c r="H1" s="32" t="n">
        <f aca="false">基本!$I$1</f>
        <v>47483</v>
      </c>
      <c r="I1" s="32" t="n">
        <f aca="false">基本!$J$1</f>
        <v>47848</v>
      </c>
      <c r="J1" s="32" t="n">
        <f aca="false">基本!$K$1</f>
        <v>48213</v>
      </c>
      <c r="K1" s="32" t="n">
        <f aca="false">基本!$L$1</f>
        <v>48579</v>
      </c>
      <c r="L1" s="32" t="n">
        <f aca="false">基本!$M$1</f>
        <v>48944</v>
      </c>
      <c r="M1" s="32" t="n">
        <f aca="false">基本!$N$1</f>
        <v>49309</v>
      </c>
      <c r="N1" s="32" t="n">
        <f aca="false">基本!$O$1</f>
        <v>49674</v>
      </c>
      <c r="O1" s="32" t="n">
        <f aca="false">基本!$P$1</f>
        <v>50040</v>
      </c>
      <c r="P1" s="32" t="n">
        <f aca="false">基本!$Q$1</f>
        <v>50405</v>
      </c>
      <c r="Q1" s="32" t="n">
        <f aca="false">基本!$R$1</f>
        <v>50770</v>
      </c>
      <c r="R1" s="32" t="n">
        <f aca="false">基本!$S$1</f>
        <v>51135</v>
      </c>
      <c r="S1" s="32" t="n">
        <f aca="false">基本!$T$1</f>
        <v>51501</v>
      </c>
      <c r="T1" s="32" t="n">
        <f aca="false">基本!$U$1</f>
        <v>51866</v>
      </c>
      <c r="U1" s="32" t="n">
        <f aca="false">基本!$V$1</f>
        <v>52231</v>
      </c>
      <c r="V1" s="32" t="n">
        <f aca="false">基本!$W$1</f>
        <v>52596</v>
      </c>
      <c r="W1" s="32" t="n">
        <f aca="false">基本!$X$1</f>
        <v>52962</v>
      </c>
      <c r="X1" s="32" t="n">
        <f aca="false">基本!$Y$1</f>
        <v>53327</v>
      </c>
      <c r="Y1" s="32" t="n">
        <f aca="false">基本!$Z$1</f>
        <v>53692</v>
      </c>
      <c r="Z1" s="32" t="n">
        <f aca="false">基本!$AA$1</f>
        <v>54057</v>
      </c>
      <c r="AA1" s="32" t="n">
        <f aca="false">基本!$AB$1</f>
        <v>54423</v>
      </c>
      <c r="AB1" s="32" t="n">
        <f aca="false">基本!$AC$1</f>
        <v>54788</v>
      </c>
      <c r="AC1" s="32" t="n">
        <f aca="false">基本!$AD$1</f>
        <v>55153</v>
      </c>
      <c r="AD1" s="32" t="n">
        <f aca="false">基本!$AE$1</f>
        <v>55518</v>
      </c>
      <c r="AE1" s="32" t="n">
        <f aca="false">基本!$AF$1</f>
        <v>55884</v>
      </c>
      <c r="AF1" s="32" t="n">
        <f aca="false">基本!$AG$1</f>
        <v>56249</v>
      </c>
      <c r="AG1" s="32" t="n">
        <f aca="false">基本!$AH$1</f>
        <v>56614</v>
      </c>
      <c r="AH1" s="32" t="n">
        <f aca="false">基本!$AI$1</f>
        <v>56979</v>
      </c>
      <c r="AI1" s="32" t="n">
        <f aca="false">基本!$AJ$1</f>
        <v>57345</v>
      </c>
      <c r="AJ1" s="32" t="n">
        <f aca="false">基本!$AK$1</f>
        <v>57710</v>
      </c>
      <c r="AK1" s="32" t="n">
        <f aca="false">基本!$AL$1</f>
        <v>58075</v>
      </c>
      <c r="AL1" s="32" t="n">
        <f aca="false">基本!$AM$1</f>
        <v>58440</v>
      </c>
      <c r="AM1" s="32" t="n">
        <f aca="false">基本!$AN$1</f>
        <v>58806</v>
      </c>
      <c r="AN1" s="32" t="n">
        <f aca="false">基本!$AO$1</f>
        <v>59171</v>
      </c>
      <c r="AO1" s="32" t="n">
        <f aca="false">基本!$AP$1</f>
        <v>59536</v>
      </c>
      <c r="AP1" s="32" t="n">
        <f aca="false">基本!$AQ$1</f>
        <v>59901</v>
      </c>
      <c r="AQ1" s="32" t="n">
        <f aca="false">基本!$AR$1</f>
        <v>60267</v>
      </c>
      <c r="AR1" s="32" t="n">
        <f aca="false">基本!$AS$1</f>
        <v>60632</v>
      </c>
      <c r="AS1" s="32" t="n">
        <f aca="false">基本!$AT$1</f>
        <v>60997</v>
      </c>
    </row>
    <row r="2" s="79" customFormat="true" ht="17" hidden="false" customHeight="false" outlineLevel="0" collapsed="false">
      <c r="A2" s="31"/>
      <c r="B2" s="31"/>
      <c r="C2" s="34" t="n">
        <f aca="false">基本!$D$2</f>
        <v>45657</v>
      </c>
      <c r="D2" s="34" t="n">
        <f aca="false">基本!$E$2</f>
        <v>46022</v>
      </c>
      <c r="E2" s="34" t="n">
        <f aca="false">基本!$F$2</f>
        <v>46387</v>
      </c>
      <c r="F2" s="34" t="n">
        <f aca="false">基本!$G$2</f>
        <v>46752</v>
      </c>
      <c r="G2" s="34" t="n">
        <f aca="false">基本!$H$2</f>
        <v>47118</v>
      </c>
      <c r="H2" s="34" t="n">
        <f aca="false">基本!$I$2</f>
        <v>47483</v>
      </c>
      <c r="I2" s="34" t="n">
        <f aca="false">基本!$J$2</f>
        <v>47848</v>
      </c>
      <c r="J2" s="34" t="n">
        <f aca="false">基本!$K$2</f>
        <v>48213</v>
      </c>
      <c r="K2" s="34" t="n">
        <f aca="false">基本!$L$2</f>
        <v>48579</v>
      </c>
      <c r="L2" s="34" t="n">
        <f aca="false">基本!$M$2</f>
        <v>48944</v>
      </c>
      <c r="M2" s="34" t="n">
        <f aca="false">基本!$N$2</f>
        <v>49309</v>
      </c>
      <c r="N2" s="34" t="n">
        <f aca="false">基本!$O$2</f>
        <v>49674</v>
      </c>
      <c r="O2" s="34" t="n">
        <f aca="false">基本!$P$2</f>
        <v>50040</v>
      </c>
      <c r="P2" s="34" t="n">
        <f aca="false">基本!$Q$2</f>
        <v>50405</v>
      </c>
      <c r="Q2" s="34" t="n">
        <f aca="false">基本!$R$2</f>
        <v>50770</v>
      </c>
      <c r="R2" s="34" t="n">
        <f aca="false">基本!$S$2</f>
        <v>51135</v>
      </c>
      <c r="S2" s="34" t="n">
        <f aca="false">基本!$T$2</f>
        <v>51501</v>
      </c>
      <c r="T2" s="34" t="n">
        <f aca="false">基本!$U$2</f>
        <v>51866</v>
      </c>
      <c r="U2" s="34" t="n">
        <f aca="false">基本!$V$2</f>
        <v>52231</v>
      </c>
      <c r="V2" s="34" t="n">
        <f aca="false">基本!$W$2</f>
        <v>52596</v>
      </c>
      <c r="W2" s="34" t="n">
        <f aca="false">基本!$X$2</f>
        <v>52962</v>
      </c>
      <c r="X2" s="34" t="n">
        <f aca="false">基本!$Y$2</f>
        <v>53327</v>
      </c>
      <c r="Y2" s="34" t="n">
        <f aca="false">基本!$Z$2</f>
        <v>53692</v>
      </c>
      <c r="Z2" s="34" t="n">
        <f aca="false">基本!$AA$2</f>
        <v>54057</v>
      </c>
      <c r="AA2" s="34" t="n">
        <f aca="false">基本!$AB$2</f>
        <v>54423</v>
      </c>
      <c r="AB2" s="34" t="n">
        <f aca="false">基本!$AC$2</f>
        <v>54788</v>
      </c>
      <c r="AC2" s="34" t="n">
        <f aca="false">基本!$AD$2</f>
        <v>55153</v>
      </c>
      <c r="AD2" s="34" t="n">
        <f aca="false">基本!$AE$2</f>
        <v>55518</v>
      </c>
      <c r="AE2" s="34" t="n">
        <f aca="false">基本!$AF$2</f>
        <v>55884</v>
      </c>
      <c r="AF2" s="34" t="n">
        <f aca="false">基本!$AG$2</f>
        <v>56249</v>
      </c>
      <c r="AG2" s="34" t="n">
        <f aca="false">基本!$AH$2</f>
        <v>56614</v>
      </c>
      <c r="AH2" s="34" t="n">
        <f aca="false">基本!$AI$2</f>
        <v>56979</v>
      </c>
      <c r="AI2" s="34" t="n">
        <f aca="false">基本!$AJ$2</f>
        <v>57345</v>
      </c>
      <c r="AJ2" s="34" t="n">
        <f aca="false">基本!$AK$2</f>
        <v>57710</v>
      </c>
      <c r="AK2" s="34" t="n">
        <f aca="false">基本!$AL$2</f>
        <v>58075</v>
      </c>
      <c r="AL2" s="34" t="n">
        <f aca="false">基本!$AM$2</f>
        <v>58440</v>
      </c>
      <c r="AM2" s="34" t="n">
        <f aca="false">基本!$AN$2</f>
        <v>58806</v>
      </c>
      <c r="AN2" s="34" t="n">
        <f aca="false">基本!$AO$2</f>
        <v>59171</v>
      </c>
      <c r="AO2" s="34" t="n">
        <f aca="false">基本!$AP$2</f>
        <v>59536</v>
      </c>
      <c r="AP2" s="34" t="n">
        <f aca="false">基本!$AQ$2</f>
        <v>59901</v>
      </c>
      <c r="AQ2" s="34" t="n">
        <f aca="false">基本!$AR$2</f>
        <v>60267</v>
      </c>
      <c r="AR2" s="34" t="n">
        <f aca="false">基本!$AS$2</f>
        <v>60632</v>
      </c>
      <c r="AS2" s="34" t="n">
        <f aca="false">基本!$AT$2</f>
        <v>60997</v>
      </c>
    </row>
    <row r="3" s="82" customFormat="true" ht="17" hidden="false" customHeight="false" outlineLevel="0" collapsed="false">
      <c r="A3" s="35" t="s">
        <v>27</v>
      </c>
      <c r="B3" s="39" t="str">
        <f aca="false">基本!$B$3</f>
        <v>夫</v>
      </c>
      <c r="C3" s="40" t="n">
        <f aca="false">基本!$D$3</f>
        <v>0</v>
      </c>
      <c r="D3" s="40" t="n">
        <f aca="false">基本!$D$3</f>
        <v>0</v>
      </c>
      <c r="E3" s="40" t="n">
        <f aca="false">基本!$F$3</f>
        <v>0</v>
      </c>
      <c r="F3" s="40" t="n">
        <f aca="false">基本!$G$3</f>
        <v>0</v>
      </c>
      <c r="G3" s="40" t="n">
        <f aca="false">基本!$H$3</f>
        <v>0</v>
      </c>
      <c r="H3" s="40" t="n">
        <f aca="false">基本!$I$3</f>
        <v>0</v>
      </c>
      <c r="I3" s="40" t="n">
        <f aca="false">基本!$J$3</f>
        <v>0</v>
      </c>
      <c r="J3" s="40" t="n">
        <f aca="false">基本!$K$3</f>
        <v>0</v>
      </c>
      <c r="K3" s="40" t="n">
        <f aca="false">基本!$L$3</f>
        <v>0</v>
      </c>
      <c r="L3" s="40" t="n">
        <f aca="false">基本!$M$3</f>
        <v>0</v>
      </c>
      <c r="M3" s="40" t="n">
        <f aca="false">基本!$N$3</f>
        <v>0</v>
      </c>
      <c r="N3" s="40" t="n">
        <f aca="false">基本!$O$3</f>
        <v>0</v>
      </c>
      <c r="O3" s="40" t="n">
        <f aca="false">基本!$P$3</f>
        <v>0</v>
      </c>
      <c r="P3" s="40" t="n">
        <f aca="false">基本!$Q$3</f>
        <v>0</v>
      </c>
      <c r="Q3" s="40" t="n">
        <f aca="false">基本!$R$3</f>
        <v>0</v>
      </c>
      <c r="R3" s="40" t="n">
        <f aca="false">基本!$S$3</f>
        <v>0</v>
      </c>
      <c r="S3" s="40" t="n">
        <f aca="false">基本!$T$3</f>
        <v>0</v>
      </c>
      <c r="T3" s="40" t="n">
        <f aca="false">基本!$U$3</f>
        <v>0</v>
      </c>
      <c r="U3" s="40" t="n">
        <f aca="false">基本!$V$3</f>
        <v>0</v>
      </c>
      <c r="V3" s="40" t="n">
        <f aca="false">基本!$W$3</f>
        <v>0</v>
      </c>
      <c r="W3" s="40" t="n">
        <f aca="false">基本!$X$3</f>
        <v>0</v>
      </c>
      <c r="X3" s="40" t="n">
        <f aca="false">基本!$Y$3</f>
        <v>0</v>
      </c>
      <c r="Y3" s="40" t="n">
        <f aca="false">基本!$Z$3</f>
        <v>0</v>
      </c>
      <c r="Z3" s="40" t="n">
        <f aca="false">基本!$AA$3</f>
        <v>0</v>
      </c>
      <c r="AA3" s="40" t="n">
        <f aca="false">基本!$AB$3</f>
        <v>0</v>
      </c>
      <c r="AB3" s="40" t="n">
        <f aca="false">基本!$AC$3</f>
        <v>0</v>
      </c>
      <c r="AC3" s="40" t="n">
        <f aca="false">基本!$AD$3</f>
        <v>0</v>
      </c>
      <c r="AD3" s="40" t="n">
        <f aca="false">基本!$AE$3</f>
        <v>0</v>
      </c>
      <c r="AE3" s="40" t="n">
        <f aca="false">基本!$AF$3</f>
        <v>0</v>
      </c>
      <c r="AF3" s="40" t="n">
        <f aca="false">基本!$AG$3</f>
        <v>0</v>
      </c>
      <c r="AG3" s="40" t="n">
        <f aca="false">基本!$AH$3</f>
        <v>0</v>
      </c>
      <c r="AH3" s="40" t="n">
        <f aca="false">基本!$AI$3</f>
        <v>0</v>
      </c>
      <c r="AI3" s="40" t="n">
        <f aca="false">基本!$AJ$3</f>
        <v>0</v>
      </c>
      <c r="AJ3" s="40" t="n">
        <f aca="false">基本!$AK$3</f>
        <v>0</v>
      </c>
      <c r="AK3" s="40" t="n">
        <f aca="false">基本!$AL$3</f>
        <v>0</v>
      </c>
      <c r="AL3" s="40" t="n">
        <f aca="false">基本!$AM$3</f>
        <v>0</v>
      </c>
      <c r="AM3" s="40" t="n">
        <f aca="false">基本!$AN$3</f>
        <v>0</v>
      </c>
      <c r="AN3" s="40" t="n">
        <f aca="false">基本!$AO$3</f>
        <v>0</v>
      </c>
      <c r="AO3" s="40" t="n">
        <f aca="false">基本!$AP$3</f>
        <v>0</v>
      </c>
      <c r="AP3" s="40" t="n">
        <f aca="false">基本!$AQ$3</f>
        <v>0</v>
      </c>
      <c r="AQ3" s="40" t="n">
        <f aca="false">基本!$AR$3</f>
        <v>0</v>
      </c>
      <c r="AR3" s="40" t="n">
        <f aca="false">基本!$AS$3</f>
        <v>0</v>
      </c>
      <c r="AS3" s="40" t="n">
        <f aca="false">基本!$AT$3</f>
        <v>0</v>
      </c>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row>
    <row r="4" s="82" customFormat="true" ht="17" hidden="false" customHeight="false" outlineLevel="0" collapsed="false">
      <c r="A4" s="35"/>
      <c r="B4" s="39" t="str">
        <f aca="false">基本!$B$4</f>
        <v>妻</v>
      </c>
      <c r="C4" s="40" t="n">
        <f aca="false">基本!$D$4</f>
        <v>0</v>
      </c>
      <c r="D4" s="40" t="n">
        <f aca="false">基本!$E$4</f>
        <v>0</v>
      </c>
      <c r="E4" s="40" t="n">
        <f aca="false">基本!$F$4</f>
        <v>0</v>
      </c>
      <c r="F4" s="40" t="n">
        <f aca="false">基本!$G$4</f>
        <v>0</v>
      </c>
      <c r="G4" s="40" t="n">
        <f aca="false">基本!$H$4</f>
        <v>0</v>
      </c>
      <c r="H4" s="40" t="n">
        <f aca="false">基本!$I$4</f>
        <v>0</v>
      </c>
      <c r="I4" s="40" t="n">
        <f aca="false">基本!$J$4</f>
        <v>0</v>
      </c>
      <c r="J4" s="40" t="n">
        <f aca="false">基本!$K$4</f>
        <v>0</v>
      </c>
      <c r="K4" s="40" t="n">
        <f aca="false">基本!$L$4</f>
        <v>0</v>
      </c>
      <c r="L4" s="40" t="n">
        <f aca="false">基本!$M$4</f>
        <v>0</v>
      </c>
      <c r="M4" s="40" t="n">
        <f aca="false">基本!$N$4</f>
        <v>0</v>
      </c>
      <c r="N4" s="40" t="n">
        <f aca="false">基本!$O$4</f>
        <v>0</v>
      </c>
      <c r="O4" s="40" t="n">
        <f aca="false">基本!$P$4</f>
        <v>0</v>
      </c>
      <c r="P4" s="40" t="n">
        <f aca="false">基本!$Q$4</f>
        <v>0</v>
      </c>
      <c r="Q4" s="40" t="n">
        <f aca="false">基本!$R$4</f>
        <v>0</v>
      </c>
      <c r="R4" s="40" t="n">
        <f aca="false">基本!$S$4</f>
        <v>0</v>
      </c>
      <c r="S4" s="40" t="n">
        <f aca="false">基本!$T$4</f>
        <v>0</v>
      </c>
      <c r="T4" s="40" t="n">
        <f aca="false">基本!$U$4</f>
        <v>0</v>
      </c>
      <c r="U4" s="40" t="n">
        <f aca="false">基本!$V$4</f>
        <v>0</v>
      </c>
      <c r="V4" s="40" t="n">
        <f aca="false">基本!$W$4</f>
        <v>0</v>
      </c>
      <c r="W4" s="40" t="n">
        <f aca="false">基本!$X$4</f>
        <v>0</v>
      </c>
      <c r="X4" s="40" t="n">
        <f aca="false">基本!$Y$4</f>
        <v>0</v>
      </c>
      <c r="Y4" s="40" t="n">
        <f aca="false">基本!$Z$4</f>
        <v>0</v>
      </c>
      <c r="Z4" s="40" t="n">
        <f aca="false">基本!$AA$4</f>
        <v>0</v>
      </c>
      <c r="AA4" s="40" t="n">
        <f aca="false">基本!$AB$4</f>
        <v>0</v>
      </c>
      <c r="AB4" s="40" t="n">
        <f aca="false">基本!$AC$4</f>
        <v>0</v>
      </c>
      <c r="AC4" s="40" t="n">
        <f aca="false">基本!$AD$4</f>
        <v>0</v>
      </c>
      <c r="AD4" s="40" t="n">
        <f aca="false">基本!$AE$4</f>
        <v>0</v>
      </c>
      <c r="AE4" s="40" t="n">
        <f aca="false">基本!$AF$4</f>
        <v>0</v>
      </c>
      <c r="AF4" s="40" t="n">
        <f aca="false">基本!$AG$4</f>
        <v>0</v>
      </c>
      <c r="AG4" s="40" t="n">
        <f aca="false">基本!$AH$4</f>
        <v>0</v>
      </c>
      <c r="AH4" s="40" t="n">
        <f aca="false">基本!$AI$4</f>
        <v>0</v>
      </c>
      <c r="AI4" s="40" t="n">
        <f aca="false">基本!$AJ$4</f>
        <v>0</v>
      </c>
      <c r="AJ4" s="40" t="n">
        <f aca="false">基本!$AK$4</f>
        <v>0</v>
      </c>
      <c r="AK4" s="40" t="n">
        <f aca="false">基本!$AL$4</f>
        <v>0</v>
      </c>
      <c r="AL4" s="40" t="n">
        <f aca="false">基本!$AM$4</f>
        <v>0</v>
      </c>
      <c r="AM4" s="40" t="n">
        <f aca="false">基本!$AN$4</f>
        <v>0</v>
      </c>
      <c r="AN4" s="40" t="n">
        <f aca="false">基本!$AO$4</f>
        <v>0</v>
      </c>
      <c r="AO4" s="40" t="n">
        <f aca="false">基本!$AP$4</f>
        <v>0</v>
      </c>
      <c r="AP4" s="40" t="n">
        <f aca="false">基本!$AQ$4</f>
        <v>0</v>
      </c>
      <c r="AQ4" s="40" t="n">
        <f aca="false">基本!$AR$4</f>
        <v>0</v>
      </c>
      <c r="AR4" s="40" t="n">
        <f aca="false">基本!$AS$4</f>
        <v>0</v>
      </c>
      <c r="AS4" s="40" t="n">
        <f aca="false">基本!$AT$4</f>
        <v>0</v>
      </c>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row>
    <row r="5" s="85" customFormat="true" ht="17" hidden="false" customHeight="false" outlineLevel="0" collapsed="false">
      <c r="A5" s="35"/>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row>
    <row r="6" s="89" customFormat="true" ht="17" hidden="false" customHeight="false" outlineLevel="0" collapsed="false">
      <c r="A6" s="44" t="s">
        <v>42</v>
      </c>
      <c r="B6" s="45" t="str">
        <f aca="false">基本!$B$6</f>
        <v>給与</v>
      </c>
      <c r="C6" s="46" t="n">
        <f aca="false">基本!D6</f>
        <v>0</v>
      </c>
      <c r="D6" s="46" t="n">
        <f aca="false">基本!E6</f>
        <v>0</v>
      </c>
      <c r="E6" s="46" t="n">
        <f aca="false">基本!F6</f>
        <v>0</v>
      </c>
      <c r="F6" s="46" t="n">
        <f aca="false">基本!G6</f>
        <v>0</v>
      </c>
      <c r="G6" s="46" t="n">
        <f aca="false">基本!H6</f>
        <v>0</v>
      </c>
      <c r="H6" s="46" t="n">
        <f aca="false">基本!I6</f>
        <v>0</v>
      </c>
      <c r="I6" s="46" t="n">
        <f aca="false">基本!J6</f>
        <v>0</v>
      </c>
      <c r="J6" s="46" t="n">
        <f aca="false">基本!K6</f>
        <v>0</v>
      </c>
      <c r="K6" s="46" t="n">
        <f aca="false">基本!L6</f>
        <v>0</v>
      </c>
      <c r="L6" s="46" t="n">
        <f aca="false">基本!M6</f>
        <v>0</v>
      </c>
      <c r="M6" s="46" t="n">
        <f aca="false">基本!N6</f>
        <v>0</v>
      </c>
      <c r="N6" s="46" t="n">
        <f aca="false">基本!O6</f>
        <v>0</v>
      </c>
      <c r="O6" s="46" t="n">
        <f aca="false">基本!P6</f>
        <v>0</v>
      </c>
      <c r="P6" s="46" t="n">
        <f aca="false">基本!Q6</f>
        <v>0</v>
      </c>
      <c r="Q6" s="46" t="n">
        <f aca="false">基本!R6</f>
        <v>0</v>
      </c>
      <c r="R6" s="46" t="n">
        <f aca="false">基本!S6</f>
        <v>0</v>
      </c>
      <c r="S6" s="46" t="n">
        <f aca="false">基本!T6</f>
        <v>0</v>
      </c>
      <c r="T6" s="46" t="n">
        <f aca="false">基本!U6</f>
        <v>0</v>
      </c>
      <c r="U6" s="46" t="n">
        <f aca="false">基本!V6</f>
        <v>0</v>
      </c>
      <c r="V6" s="46" t="n">
        <f aca="false">基本!W6</f>
        <v>0</v>
      </c>
      <c r="W6" s="46" t="n">
        <f aca="false">基本!X6</f>
        <v>0</v>
      </c>
      <c r="X6" s="46" t="n">
        <f aca="false">基本!Y6</f>
        <v>0</v>
      </c>
      <c r="Y6" s="46" t="n">
        <f aca="false">基本!Z6</f>
        <v>0</v>
      </c>
      <c r="Z6" s="46" t="n">
        <f aca="false">基本!AA6</f>
        <v>0</v>
      </c>
      <c r="AA6" s="46" t="n">
        <f aca="false">基本!AB6</f>
        <v>0</v>
      </c>
      <c r="AB6" s="46" t="n">
        <f aca="false">基本!AC6</f>
        <v>0</v>
      </c>
      <c r="AC6" s="46" t="n">
        <f aca="false">基本!AD6</f>
        <v>0</v>
      </c>
      <c r="AD6" s="46" t="n">
        <f aca="false">基本!AE6</f>
        <v>0</v>
      </c>
      <c r="AE6" s="46" t="n">
        <f aca="false">基本!AF6</f>
        <v>0</v>
      </c>
      <c r="AF6" s="46" t="n">
        <f aca="false">基本!AG6</f>
        <v>0</v>
      </c>
      <c r="AG6" s="46" t="n">
        <f aca="false">基本!AH6</f>
        <v>0</v>
      </c>
      <c r="AH6" s="46" t="n">
        <f aca="false">基本!AI6</f>
        <v>0</v>
      </c>
      <c r="AI6" s="46" t="n">
        <f aca="false">基本!AJ6</f>
        <v>0</v>
      </c>
      <c r="AJ6" s="46" t="n">
        <f aca="false">基本!AK6</f>
        <v>0</v>
      </c>
      <c r="AK6" s="46" t="n">
        <f aca="false">基本!AL6</f>
        <v>0</v>
      </c>
      <c r="AL6" s="46" t="n">
        <f aca="false">基本!AM6</f>
        <v>0</v>
      </c>
      <c r="AM6" s="46" t="n">
        <f aca="false">基本!AN6</f>
        <v>0</v>
      </c>
      <c r="AN6" s="46" t="n">
        <f aca="false">基本!AO6</f>
        <v>0</v>
      </c>
      <c r="AO6" s="46" t="n">
        <f aca="false">基本!AP6</f>
        <v>0</v>
      </c>
      <c r="AP6" s="46" t="n">
        <f aca="false">基本!AQ6</f>
        <v>0</v>
      </c>
      <c r="AQ6" s="46" t="n">
        <f aca="false">基本!AR6</f>
        <v>0</v>
      </c>
      <c r="AR6" s="46" t="n">
        <f aca="false">基本!AS6</f>
        <v>0</v>
      </c>
      <c r="AS6" s="46" t="n">
        <f aca="false">基本!AT6</f>
        <v>0</v>
      </c>
      <c r="AT6" s="88"/>
      <c r="AU6" s="88"/>
      <c r="AV6" s="88"/>
      <c r="AW6" s="88"/>
      <c r="AX6" s="88"/>
      <c r="AY6" s="88"/>
      <c r="AZ6" s="88"/>
      <c r="BA6" s="88"/>
      <c r="BB6" s="88"/>
      <c r="BC6" s="88"/>
      <c r="BD6" s="88"/>
      <c r="BE6" s="88"/>
      <c r="BF6" s="88"/>
      <c r="BG6" s="88"/>
      <c r="BH6" s="88"/>
      <c r="BI6" s="88"/>
      <c r="BJ6" s="88"/>
      <c r="BK6" s="88"/>
      <c r="BL6" s="88"/>
      <c r="BM6" s="88"/>
      <c r="BN6" s="88"/>
      <c r="BO6" s="88"/>
      <c r="BP6" s="88"/>
      <c r="BQ6" s="88"/>
      <c r="BR6" s="88"/>
      <c r="BS6" s="88"/>
      <c r="BT6" s="88"/>
      <c r="BU6" s="88"/>
      <c r="BV6" s="88"/>
      <c r="BW6" s="88"/>
      <c r="BX6" s="88"/>
      <c r="BY6" s="88"/>
      <c r="BZ6" s="88"/>
      <c r="CA6" s="88"/>
      <c r="CB6" s="88"/>
      <c r="CC6" s="88"/>
      <c r="CD6" s="88"/>
      <c r="CE6" s="88"/>
      <c r="CF6" s="88"/>
      <c r="CG6" s="88"/>
      <c r="CH6" s="88"/>
      <c r="CI6" s="88"/>
      <c r="CJ6" s="88"/>
      <c r="CK6" s="88"/>
      <c r="CL6" s="88"/>
      <c r="CM6" s="88"/>
      <c r="CN6" s="88"/>
      <c r="CO6" s="88"/>
      <c r="CP6" s="88"/>
      <c r="CQ6" s="88"/>
      <c r="CR6" s="88"/>
      <c r="CS6" s="88"/>
      <c r="CT6" s="88"/>
      <c r="CU6" s="88"/>
      <c r="CV6" s="88"/>
      <c r="CW6" s="88"/>
      <c r="CX6" s="88"/>
      <c r="CY6" s="88"/>
      <c r="CZ6" s="88"/>
      <c r="DA6" s="88"/>
      <c r="DB6" s="88"/>
      <c r="DC6" s="88"/>
      <c r="DD6" s="88"/>
      <c r="DE6" s="88"/>
      <c r="DF6" s="88"/>
      <c r="DG6" s="88"/>
      <c r="DH6" s="88"/>
      <c r="DI6" s="88"/>
      <c r="DJ6" s="88"/>
      <c r="DK6" s="88"/>
      <c r="DL6" s="88"/>
      <c r="DM6" s="88"/>
      <c r="DN6" s="88"/>
      <c r="DO6" s="88"/>
      <c r="DP6" s="88"/>
      <c r="DQ6" s="88"/>
      <c r="DR6" s="88"/>
      <c r="DS6" s="88"/>
      <c r="DT6" s="88"/>
      <c r="DU6" s="88"/>
      <c r="DV6" s="88"/>
      <c r="DW6" s="88"/>
      <c r="DX6" s="88"/>
      <c r="DY6" s="88"/>
      <c r="DZ6" s="88"/>
      <c r="EA6" s="88"/>
      <c r="EB6" s="88"/>
      <c r="EC6" s="88"/>
      <c r="ED6" s="88"/>
      <c r="EE6" s="88"/>
      <c r="EF6" s="88"/>
      <c r="EG6" s="88"/>
      <c r="EH6" s="88"/>
      <c r="EI6" s="88"/>
      <c r="EJ6" s="88"/>
      <c r="EK6" s="88"/>
      <c r="EL6" s="88"/>
    </row>
    <row r="7" s="89" customFormat="true" ht="17" hidden="false" customHeight="false" outlineLevel="0" collapsed="false">
      <c r="A7" s="44"/>
      <c r="B7" s="45" t="str">
        <f aca="false">基本!$B$7</f>
        <v>退職金</v>
      </c>
      <c r="C7" s="46" t="n">
        <f aca="false">基本!D7</f>
        <v>0</v>
      </c>
      <c r="D7" s="46" t="n">
        <f aca="false">基本!E7</f>
        <v>0</v>
      </c>
      <c r="E7" s="46" t="n">
        <f aca="false">基本!F7</f>
        <v>0</v>
      </c>
      <c r="F7" s="46" t="n">
        <f aca="false">基本!G7</f>
        <v>0</v>
      </c>
      <c r="G7" s="46" t="n">
        <f aca="false">基本!H7</f>
        <v>0</v>
      </c>
      <c r="H7" s="46" t="n">
        <f aca="false">基本!I7</f>
        <v>0</v>
      </c>
      <c r="I7" s="46" t="n">
        <f aca="false">基本!J7</f>
        <v>0</v>
      </c>
      <c r="J7" s="46" t="n">
        <f aca="false">基本!K7</f>
        <v>0</v>
      </c>
      <c r="K7" s="46" t="n">
        <f aca="false">基本!L7</f>
        <v>0</v>
      </c>
      <c r="L7" s="46" t="n">
        <f aca="false">基本!M7</f>
        <v>0</v>
      </c>
      <c r="M7" s="46" t="n">
        <f aca="false">基本!N7</f>
        <v>0</v>
      </c>
      <c r="N7" s="46" t="n">
        <f aca="false">基本!O7</f>
        <v>0</v>
      </c>
      <c r="O7" s="46" t="n">
        <f aca="false">基本!P7</f>
        <v>0</v>
      </c>
      <c r="P7" s="46" t="n">
        <f aca="false">基本!Q7</f>
        <v>0</v>
      </c>
      <c r="Q7" s="46" t="n">
        <f aca="false">基本!R7</f>
        <v>0</v>
      </c>
      <c r="R7" s="46" t="n">
        <f aca="false">基本!S7</f>
        <v>0</v>
      </c>
      <c r="S7" s="46" t="n">
        <f aca="false">基本!T7</f>
        <v>0</v>
      </c>
      <c r="T7" s="46" t="n">
        <f aca="false">基本!U7</f>
        <v>0</v>
      </c>
      <c r="U7" s="46" t="n">
        <f aca="false">基本!V7</f>
        <v>0</v>
      </c>
      <c r="V7" s="46" t="n">
        <f aca="false">基本!W7</f>
        <v>0</v>
      </c>
      <c r="W7" s="46" t="n">
        <f aca="false">基本!X7</f>
        <v>0</v>
      </c>
      <c r="X7" s="46" t="n">
        <f aca="false">基本!Y7</f>
        <v>0</v>
      </c>
      <c r="Y7" s="46" t="n">
        <f aca="false">基本!Z7</f>
        <v>0</v>
      </c>
      <c r="Z7" s="46" t="n">
        <f aca="false">基本!AA7</f>
        <v>0</v>
      </c>
      <c r="AA7" s="46" t="n">
        <f aca="false">基本!AB7</f>
        <v>0</v>
      </c>
      <c r="AB7" s="46" t="n">
        <f aca="false">基本!AC7</f>
        <v>0</v>
      </c>
      <c r="AC7" s="46" t="n">
        <f aca="false">基本!AD7</f>
        <v>0</v>
      </c>
      <c r="AD7" s="46" t="n">
        <f aca="false">基本!AE7</f>
        <v>0</v>
      </c>
      <c r="AE7" s="46" t="n">
        <f aca="false">基本!AF7</f>
        <v>0</v>
      </c>
      <c r="AF7" s="46" t="n">
        <f aca="false">基本!AG7</f>
        <v>0</v>
      </c>
      <c r="AG7" s="46" t="n">
        <f aca="false">基本!AH7</f>
        <v>0</v>
      </c>
      <c r="AH7" s="46" t="n">
        <f aca="false">基本!AI7</f>
        <v>0</v>
      </c>
      <c r="AI7" s="46" t="n">
        <f aca="false">基本!AJ7</f>
        <v>0</v>
      </c>
      <c r="AJ7" s="46" t="n">
        <f aca="false">基本!AK7</f>
        <v>0</v>
      </c>
      <c r="AK7" s="46" t="n">
        <f aca="false">基本!AL7</f>
        <v>0</v>
      </c>
      <c r="AL7" s="46" t="n">
        <f aca="false">基本!AM7</f>
        <v>0</v>
      </c>
      <c r="AM7" s="46" t="n">
        <f aca="false">基本!AN7</f>
        <v>0</v>
      </c>
      <c r="AN7" s="46" t="n">
        <f aca="false">基本!AO7</f>
        <v>0</v>
      </c>
      <c r="AO7" s="46" t="n">
        <f aca="false">基本!AP7</f>
        <v>0</v>
      </c>
      <c r="AP7" s="46" t="n">
        <f aca="false">基本!AQ7</f>
        <v>0</v>
      </c>
      <c r="AQ7" s="46" t="n">
        <f aca="false">基本!AR7</f>
        <v>0</v>
      </c>
      <c r="AR7" s="46" t="n">
        <f aca="false">基本!AS7</f>
        <v>0</v>
      </c>
      <c r="AS7" s="46" t="n">
        <f aca="false">基本!AT7</f>
        <v>0</v>
      </c>
      <c r="AT7" s="88"/>
      <c r="AU7" s="88"/>
      <c r="AV7" s="88"/>
      <c r="AW7" s="88"/>
      <c r="AX7" s="88"/>
      <c r="AY7" s="88"/>
      <c r="AZ7" s="88"/>
      <c r="BA7" s="88"/>
      <c r="BB7" s="88"/>
      <c r="BC7" s="88"/>
      <c r="BD7" s="88"/>
      <c r="BE7" s="88"/>
      <c r="BF7" s="88"/>
      <c r="BG7" s="88"/>
      <c r="BH7" s="88"/>
      <c r="BI7" s="88"/>
      <c r="BJ7" s="88"/>
      <c r="BK7" s="88"/>
      <c r="BL7" s="88"/>
      <c r="BM7" s="88"/>
      <c r="BN7" s="88"/>
      <c r="BO7" s="88"/>
      <c r="BP7" s="88"/>
      <c r="BQ7" s="88"/>
      <c r="BR7" s="88"/>
      <c r="BS7" s="88"/>
      <c r="BT7" s="88"/>
      <c r="BU7" s="88"/>
      <c r="BV7" s="88"/>
      <c r="BW7" s="88"/>
      <c r="BX7" s="88"/>
      <c r="BY7" s="88"/>
      <c r="BZ7" s="88"/>
      <c r="CA7" s="88"/>
      <c r="CB7" s="88"/>
      <c r="CC7" s="88"/>
      <c r="CD7" s="88"/>
      <c r="CE7" s="88"/>
      <c r="CF7" s="88"/>
      <c r="CG7" s="88"/>
      <c r="CH7" s="88"/>
      <c r="CI7" s="88"/>
      <c r="CJ7" s="88"/>
      <c r="CK7" s="88"/>
      <c r="CL7" s="88"/>
      <c r="CM7" s="88"/>
      <c r="CN7" s="88"/>
      <c r="CO7" s="88"/>
      <c r="CP7" s="88"/>
      <c r="CQ7" s="88"/>
      <c r="CR7" s="88"/>
      <c r="CS7" s="88"/>
      <c r="CT7" s="88"/>
      <c r="CU7" s="88"/>
      <c r="CV7" s="88"/>
      <c r="CW7" s="88"/>
      <c r="CX7" s="88"/>
      <c r="CY7" s="88"/>
      <c r="CZ7" s="88"/>
      <c r="DA7" s="88"/>
      <c r="DB7" s="88"/>
      <c r="DC7" s="88"/>
      <c r="DD7" s="88"/>
      <c r="DE7" s="88"/>
      <c r="DF7" s="88"/>
      <c r="DG7" s="88"/>
      <c r="DH7" s="88"/>
      <c r="DI7" s="88"/>
      <c r="DJ7" s="88"/>
      <c r="DK7" s="88"/>
      <c r="DL7" s="88"/>
      <c r="DM7" s="88"/>
      <c r="DN7" s="88"/>
      <c r="DO7" s="88"/>
      <c r="DP7" s="88"/>
      <c r="DQ7" s="88"/>
      <c r="DR7" s="88"/>
      <c r="DS7" s="88"/>
      <c r="DT7" s="88"/>
      <c r="DU7" s="88"/>
      <c r="DV7" s="88"/>
      <c r="DW7" s="88"/>
      <c r="DX7" s="88"/>
      <c r="DY7" s="88"/>
      <c r="DZ7" s="88"/>
      <c r="EA7" s="88"/>
      <c r="EB7" s="88"/>
      <c r="EC7" s="88"/>
      <c r="ED7" s="88"/>
      <c r="EE7" s="88"/>
      <c r="EF7" s="88"/>
      <c r="EG7" s="88"/>
      <c r="EH7" s="88"/>
      <c r="EI7" s="88"/>
      <c r="EJ7" s="88"/>
      <c r="EK7" s="88"/>
      <c r="EL7" s="88"/>
    </row>
    <row r="8" s="88" customFormat="true" ht="17" hidden="false" customHeight="false" outlineLevel="0" collapsed="false">
      <c r="A8" s="44"/>
      <c r="B8" s="45" t="str">
        <f aca="false">基本!$B$8</f>
        <v>厚生年金</v>
      </c>
      <c r="C8" s="46" t="n">
        <f aca="false">基本!D8</f>
        <v>0</v>
      </c>
      <c r="D8" s="46" t="n">
        <f aca="false">基本!E8</f>
        <v>0</v>
      </c>
      <c r="E8" s="46" t="n">
        <f aca="false">基本!F8</f>
        <v>0</v>
      </c>
      <c r="F8" s="46" t="n">
        <f aca="false">基本!G8</f>
        <v>0</v>
      </c>
      <c r="G8" s="46" t="n">
        <f aca="false">基本!H8</f>
        <v>0</v>
      </c>
      <c r="H8" s="46" t="n">
        <f aca="false">基本!I8</f>
        <v>0</v>
      </c>
      <c r="I8" s="46" t="n">
        <f aca="false">基本!J8</f>
        <v>0</v>
      </c>
      <c r="J8" s="46" t="n">
        <f aca="false">基本!K8</f>
        <v>0</v>
      </c>
      <c r="K8" s="46" t="n">
        <f aca="false">基本!L8</f>
        <v>0</v>
      </c>
      <c r="L8" s="46" t="n">
        <f aca="false">基本!M8</f>
        <v>0</v>
      </c>
      <c r="M8" s="46" t="n">
        <f aca="false">基本!N8</f>
        <v>0</v>
      </c>
      <c r="N8" s="46" t="n">
        <f aca="false">基本!O8</f>
        <v>0</v>
      </c>
      <c r="O8" s="46" t="n">
        <f aca="false">基本!P8</f>
        <v>0</v>
      </c>
      <c r="P8" s="46" t="n">
        <f aca="false">基本!Q8</f>
        <v>0</v>
      </c>
      <c r="Q8" s="46" t="n">
        <f aca="false">基本!R8</f>
        <v>0</v>
      </c>
      <c r="R8" s="46" t="n">
        <f aca="false">基本!S8</f>
        <v>0</v>
      </c>
      <c r="S8" s="46" t="n">
        <f aca="false">基本!T8</f>
        <v>0</v>
      </c>
      <c r="T8" s="46" t="n">
        <f aca="false">基本!U8</f>
        <v>0</v>
      </c>
      <c r="U8" s="46" t="n">
        <f aca="false">基本!V8</f>
        <v>0</v>
      </c>
      <c r="V8" s="46" t="n">
        <f aca="false">基本!W8</f>
        <v>0</v>
      </c>
      <c r="W8" s="46" t="n">
        <f aca="false">基本!X8</f>
        <v>0</v>
      </c>
      <c r="X8" s="46" t="n">
        <f aca="false">基本!Y8</f>
        <v>0</v>
      </c>
      <c r="Y8" s="46" t="n">
        <f aca="false">基本!Z8</f>
        <v>0</v>
      </c>
      <c r="Z8" s="46" t="n">
        <f aca="false">基本!AA8</f>
        <v>0</v>
      </c>
      <c r="AA8" s="46" t="n">
        <f aca="false">基本!AB8</f>
        <v>0</v>
      </c>
      <c r="AB8" s="46" t="n">
        <f aca="false">基本!AC8</f>
        <v>0</v>
      </c>
      <c r="AC8" s="46" t="n">
        <f aca="false">基本!AD8</f>
        <v>0</v>
      </c>
      <c r="AD8" s="46" t="n">
        <f aca="false">基本!AE8</f>
        <v>0</v>
      </c>
      <c r="AE8" s="46" t="n">
        <f aca="false">基本!AF8</f>
        <v>0</v>
      </c>
      <c r="AF8" s="46" t="n">
        <f aca="false">基本!AG8</f>
        <v>0</v>
      </c>
      <c r="AG8" s="46" t="n">
        <f aca="false">基本!AH8</f>
        <v>0</v>
      </c>
      <c r="AH8" s="46" t="n">
        <f aca="false">基本!AI8</f>
        <v>0</v>
      </c>
      <c r="AI8" s="46" t="n">
        <f aca="false">基本!AJ8</f>
        <v>0</v>
      </c>
      <c r="AJ8" s="46" t="n">
        <f aca="false">基本!AK8</f>
        <v>0</v>
      </c>
      <c r="AK8" s="46" t="n">
        <f aca="false">基本!AL8</f>
        <v>0</v>
      </c>
      <c r="AL8" s="46" t="n">
        <f aca="false">基本!AM8</f>
        <v>0</v>
      </c>
      <c r="AM8" s="46" t="n">
        <f aca="false">基本!AN8</f>
        <v>0</v>
      </c>
      <c r="AN8" s="46" t="n">
        <f aca="false">基本!AO8</f>
        <v>0</v>
      </c>
      <c r="AO8" s="46" t="n">
        <f aca="false">基本!AP8</f>
        <v>0</v>
      </c>
      <c r="AP8" s="46" t="n">
        <f aca="false">基本!AQ8</f>
        <v>0</v>
      </c>
      <c r="AQ8" s="46" t="n">
        <f aca="false">基本!AR8</f>
        <v>0</v>
      </c>
      <c r="AR8" s="46" t="n">
        <f aca="false">基本!AS8</f>
        <v>0</v>
      </c>
      <c r="AS8" s="46" t="n">
        <f aca="false">基本!AT8</f>
        <v>0</v>
      </c>
    </row>
    <row r="9" s="88" customFormat="true" ht="17" hidden="false" customHeight="false" outlineLevel="0" collapsed="false">
      <c r="A9" s="44"/>
      <c r="B9" s="45" t="str">
        <f aca="false">基本!$B$9</f>
        <v>老齢基礎年金（夫）</v>
      </c>
      <c r="C9" s="46" t="n">
        <f aca="false">基本!D9</f>
        <v>0</v>
      </c>
      <c r="D9" s="46" t="n">
        <f aca="false">基本!E9</f>
        <v>0</v>
      </c>
      <c r="E9" s="46" t="n">
        <f aca="false">基本!F9</f>
        <v>0</v>
      </c>
      <c r="F9" s="46" t="n">
        <f aca="false">基本!G9</f>
        <v>0</v>
      </c>
      <c r="G9" s="46" t="n">
        <f aca="false">基本!H9</f>
        <v>0</v>
      </c>
      <c r="H9" s="46" t="n">
        <f aca="false">基本!I9</f>
        <v>0</v>
      </c>
      <c r="I9" s="46" t="n">
        <f aca="false">基本!J9</f>
        <v>0</v>
      </c>
      <c r="J9" s="46" t="n">
        <f aca="false">基本!K9</f>
        <v>0</v>
      </c>
      <c r="K9" s="46" t="n">
        <f aca="false">基本!L9</f>
        <v>0</v>
      </c>
      <c r="L9" s="46" t="n">
        <f aca="false">基本!M9</f>
        <v>0</v>
      </c>
      <c r="M9" s="46" t="n">
        <f aca="false">基本!N9</f>
        <v>0</v>
      </c>
      <c r="N9" s="46" t="n">
        <f aca="false">基本!O9</f>
        <v>0</v>
      </c>
      <c r="O9" s="46" t="n">
        <f aca="false">基本!P9</f>
        <v>0</v>
      </c>
      <c r="P9" s="46" t="n">
        <f aca="false">基本!Q9</f>
        <v>0</v>
      </c>
      <c r="Q9" s="46" t="n">
        <f aca="false">基本!R9</f>
        <v>0</v>
      </c>
      <c r="R9" s="46" t="n">
        <f aca="false">基本!S9</f>
        <v>0</v>
      </c>
      <c r="S9" s="46" t="n">
        <f aca="false">基本!T9</f>
        <v>0</v>
      </c>
      <c r="T9" s="46" t="n">
        <f aca="false">基本!U9</f>
        <v>0</v>
      </c>
      <c r="U9" s="46" t="n">
        <f aca="false">基本!V9</f>
        <v>0</v>
      </c>
      <c r="V9" s="46" t="n">
        <f aca="false">基本!W9</f>
        <v>0</v>
      </c>
      <c r="W9" s="46" t="n">
        <f aca="false">基本!X9</f>
        <v>0</v>
      </c>
      <c r="X9" s="46" t="n">
        <f aca="false">基本!Y9</f>
        <v>0</v>
      </c>
      <c r="Y9" s="46" t="n">
        <f aca="false">基本!Z9</f>
        <v>0</v>
      </c>
      <c r="Z9" s="46" t="n">
        <f aca="false">基本!AA9</f>
        <v>0</v>
      </c>
      <c r="AA9" s="46" t="n">
        <f aca="false">基本!AB9</f>
        <v>0</v>
      </c>
      <c r="AB9" s="46" t="n">
        <f aca="false">基本!AC9</f>
        <v>0</v>
      </c>
      <c r="AC9" s="46" t="n">
        <f aca="false">基本!AD9</f>
        <v>0</v>
      </c>
      <c r="AD9" s="46" t="n">
        <f aca="false">基本!AE9</f>
        <v>0</v>
      </c>
      <c r="AE9" s="46" t="n">
        <f aca="false">基本!AF9</f>
        <v>0</v>
      </c>
      <c r="AF9" s="46" t="n">
        <f aca="false">基本!AG9</f>
        <v>0</v>
      </c>
      <c r="AG9" s="46" t="n">
        <f aca="false">基本!AH9</f>
        <v>0</v>
      </c>
      <c r="AH9" s="46" t="n">
        <f aca="false">基本!AI9</f>
        <v>0</v>
      </c>
      <c r="AI9" s="46" t="n">
        <f aca="false">基本!AJ9</f>
        <v>0</v>
      </c>
      <c r="AJ9" s="46" t="n">
        <f aca="false">基本!AK9</f>
        <v>0</v>
      </c>
      <c r="AK9" s="46" t="n">
        <f aca="false">基本!AL9</f>
        <v>0</v>
      </c>
      <c r="AL9" s="46" t="n">
        <f aca="false">基本!AM9</f>
        <v>0</v>
      </c>
      <c r="AM9" s="46" t="n">
        <f aca="false">基本!AN9</f>
        <v>0</v>
      </c>
      <c r="AN9" s="46" t="n">
        <f aca="false">基本!AO9</f>
        <v>0</v>
      </c>
      <c r="AO9" s="46" t="n">
        <f aca="false">基本!AP9</f>
        <v>0</v>
      </c>
      <c r="AP9" s="46" t="n">
        <f aca="false">基本!AQ9</f>
        <v>0</v>
      </c>
      <c r="AQ9" s="46" t="n">
        <f aca="false">基本!AR9</f>
        <v>0</v>
      </c>
      <c r="AR9" s="46" t="n">
        <f aca="false">基本!AS9</f>
        <v>0</v>
      </c>
      <c r="AS9" s="46" t="n">
        <f aca="false">基本!AT9</f>
        <v>0</v>
      </c>
    </row>
    <row r="10" s="88" customFormat="true" ht="17" hidden="false" customHeight="false" outlineLevel="0" collapsed="false">
      <c r="A10" s="44"/>
      <c r="B10" s="45" t="str">
        <f aca="false">基本!$B$10</f>
        <v>老齢基礎年金（妻）</v>
      </c>
      <c r="C10" s="46" t="n">
        <f aca="false">基本!D10</f>
        <v>0</v>
      </c>
      <c r="D10" s="46" t="n">
        <f aca="false">基本!E10</f>
        <v>0</v>
      </c>
      <c r="E10" s="46" t="n">
        <f aca="false">基本!F10</f>
        <v>0</v>
      </c>
      <c r="F10" s="46" t="n">
        <f aca="false">基本!G10</f>
        <v>0</v>
      </c>
      <c r="G10" s="46" t="n">
        <f aca="false">基本!H10</f>
        <v>0</v>
      </c>
      <c r="H10" s="46" t="n">
        <f aca="false">基本!I10</f>
        <v>0</v>
      </c>
      <c r="I10" s="46" t="n">
        <f aca="false">基本!J10</f>
        <v>0</v>
      </c>
      <c r="J10" s="46" t="n">
        <f aca="false">基本!K10</f>
        <v>0</v>
      </c>
      <c r="K10" s="46" t="n">
        <f aca="false">基本!L10</f>
        <v>0</v>
      </c>
      <c r="L10" s="46" t="n">
        <f aca="false">基本!M10</f>
        <v>0</v>
      </c>
      <c r="M10" s="46" t="n">
        <f aca="false">基本!N10</f>
        <v>0</v>
      </c>
      <c r="N10" s="46" t="n">
        <f aca="false">基本!O10</f>
        <v>0</v>
      </c>
      <c r="O10" s="46" t="n">
        <f aca="false">基本!P10</f>
        <v>0</v>
      </c>
      <c r="P10" s="46" t="n">
        <f aca="false">基本!Q10</f>
        <v>0</v>
      </c>
      <c r="Q10" s="46" t="n">
        <f aca="false">基本!R10</f>
        <v>0</v>
      </c>
      <c r="R10" s="46" t="n">
        <f aca="false">基本!S10</f>
        <v>0</v>
      </c>
      <c r="S10" s="46" t="n">
        <f aca="false">基本!T10</f>
        <v>0</v>
      </c>
      <c r="T10" s="46" t="n">
        <f aca="false">基本!U10</f>
        <v>0</v>
      </c>
      <c r="U10" s="46" t="n">
        <f aca="false">基本!V10</f>
        <v>0</v>
      </c>
      <c r="V10" s="46" t="n">
        <f aca="false">基本!W10</f>
        <v>0</v>
      </c>
      <c r="W10" s="46" t="n">
        <f aca="false">基本!X10</f>
        <v>0</v>
      </c>
      <c r="X10" s="46" t="n">
        <f aca="false">基本!Y10</f>
        <v>0</v>
      </c>
      <c r="Y10" s="46" t="n">
        <f aca="false">基本!Z10</f>
        <v>0</v>
      </c>
      <c r="Z10" s="46" t="n">
        <f aca="false">基本!AA10</f>
        <v>0</v>
      </c>
      <c r="AA10" s="46" t="n">
        <f aca="false">基本!AB10</f>
        <v>0</v>
      </c>
      <c r="AB10" s="46" t="n">
        <f aca="false">基本!AC10</f>
        <v>0</v>
      </c>
      <c r="AC10" s="46" t="n">
        <f aca="false">基本!AD10</f>
        <v>0</v>
      </c>
      <c r="AD10" s="46" t="n">
        <f aca="false">基本!AE10</f>
        <v>0</v>
      </c>
      <c r="AE10" s="46" t="n">
        <f aca="false">基本!AF10</f>
        <v>0</v>
      </c>
      <c r="AF10" s="46" t="n">
        <f aca="false">基本!AG10</f>
        <v>0</v>
      </c>
      <c r="AG10" s="46" t="n">
        <f aca="false">基本!AH10</f>
        <v>0</v>
      </c>
      <c r="AH10" s="46" t="n">
        <f aca="false">基本!AI10</f>
        <v>0</v>
      </c>
      <c r="AI10" s="46" t="n">
        <f aca="false">基本!AJ10</f>
        <v>0</v>
      </c>
      <c r="AJ10" s="46" t="n">
        <f aca="false">基本!AK10</f>
        <v>0</v>
      </c>
      <c r="AK10" s="46" t="n">
        <f aca="false">基本!AL10</f>
        <v>0</v>
      </c>
      <c r="AL10" s="46" t="n">
        <f aca="false">基本!AM10</f>
        <v>0</v>
      </c>
      <c r="AM10" s="46" t="n">
        <f aca="false">基本!AN10</f>
        <v>0</v>
      </c>
      <c r="AN10" s="46" t="n">
        <f aca="false">基本!AO10</f>
        <v>0</v>
      </c>
      <c r="AO10" s="46" t="n">
        <f aca="false">基本!AP10</f>
        <v>0</v>
      </c>
      <c r="AP10" s="46" t="n">
        <f aca="false">基本!AQ10</f>
        <v>0</v>
      </c>
      <c r="AQ10" s="46" t="n">
        <f aca="false">基本!AR10</f>
        <v>0</v>
      </c>
      <c r="AR10" s="46" t="n">
        <f aca="false">基本!AS10</f>
        <v>0</v>
      </c>
      <c r="AS10" s="46" t="n">
        <f aca="false">基本!AT10</f>
        <v>0</v>
      </c>
    </row>
    <row r="11" s="89" customFormat="true" ht="17" hidden="false" customHeight="false" outlineLevel="0" collapsed="false">
      <c r="A11" s="44"/>
      <c r="B11" s="45" t="str">
        <f aca="false">基本!$B$11</f>
        <v>老齢厚生年金（妻）</v>
      </c>
      <c r="C11" s="46" t="n">
        <f aca="false">基本!D11</f>
        <v>0</v>
      </c>
      <c r="D11" s="46" t="n">
        <f aca="false">基本!E11</f>
        <v>0</v>
      </c>
      <c r="E11" s="46" t="n">
        <f aca="false">基本!F11</f>
        <v>0</v>
      </c>
      <c r="F11" s="46" t="n">
        <f aca="false">基本!G11</f>
        <v>0</v>
      </c>
      <c r="G11" s="46" t="n">
        <f aca="false">基本!H11</f>
        <v>0</v>
      </c>
      <c r="H11" s="46" t="n">
        <f aca="false">基本!I11</f>
        <v>0</v>
      </c>
      <c r="I11" s="46" t="n">
        <f aca="false">基本!J11</f>
        <v>0</v>
      </c>
      <c r="J11" s="46" t="n">
        <f aca="false">基本!K11</f>
        <v>0</v>
      </c>
      <c r="K11" s="46" t="n">
        <f aca="false">基本!L11</f>
        <v>0</v>
      </c>
      <c r="L11" s="46" t="n">
        <f aca="false">基本!M11</f>
        <v>0</v>
      </c>
      <c r="M11" s="46" t="n">
        <f aca="false">基本!N11</f>
        <v>0</v>
      </c>
      <c r="N11" s="46" t="n">
        <f aca="false">基本!O11</f>
        <v>0</v>
      </c>
      <c r="O11" s="46" t="n">
        <f aca="false">基本!P11</f>
        <v>0</v>
      </c>
      <c r="P11" s="46" t="n">
        <f aca="false">基本!Q11</f>
        <v>0</v>
      </c>
      <c r="Q11" s="46" t="n">
        <f aca="false">基本!R11</f>
        <v>0</v>
      </c>
      <c r="R11" s="46" t="n">
        <f aca="false">基本!S11</f>
        <v>0</v>
      </c>
      <c r="S11" s="46" t="n">
        <f aca="false">基本!T11</f>
        <v>0</v>
      </c>
      <c r="T11" s="46" t="n">
        <f aca="false">基本!U11</f>
        <v>0</v>
      </c>
      <c r="U11" s="46" t="n">
        <f aca="false">基本!V11</f>
        <v>0</v>
      </c>
      <c r="V11" s="46" t="n">
        <f aca="false">基本!W11</f>
        <v>0</v>
      </c>
      <c r="W11" s="46" t="n">
        <f aca="false">基本!X11</f>
        <v>0</v>
      </c>
      <c r="X11" s="46" t="n">
        <f aca="false">基本!Y11</f>
        <v>0</v>
      </c>
      <c r="Y11" s="46" t="n">
        <f aca="false">基本!Z11</f>
        <v>0</v>
      </c>
      <c r="Z11" s="46" t="n">
        <f aca="false">基本!AA11</f>
        <v>0</v>
      </c>
      <c r="AA11" s="46" t="n">
        <f aca="false">基本!AB11</f>
        <v>0</v>
      </c>
      <c r="AB11" s="46" t="n">
        <f aca="false">基本!AC11</f>
        <v>0</v>
      </c>
      <c r="AC11" s="46" t="n">
        <f aca="false">基本!AD11</f>
        <v>0</v>
      </c>
      <c r="AD11" s="46" t="n">
        <f aca="false">基本!AE11</f>
        <v>0</v>
      </c>
      <c r="AE11" s="46" t="n">
        <f aca="false">基本!AF11</f>
        <v>0</v>
      </c>
      <c r="AF11" s="46" t="n">
        <f aca="false">基本!AG11</f>
        <v>0</v>
      </c>
      <c r="AG11" s="46" t="n">
        <f aca="false">基本!AH11</f>
        <v>0</v>
      </c>
      <c r="AH11" s="46" t="n">
        <f aca="false">基本!AI11</f>
        <v>0</v>
      </c>
      <c r="AI11" s="46" t="n">
        <f aca="false">基本!AJ11</f>
        <v>0</v>
      </c>
      <c r="AJ11" s="46" t="n">
        <f aca="false">基本!AK11</f>
        <v>0</v>
      </c>
      <c r="AK11" s="46" t="n">
        <f aca="false">基本!AL11</f>
        <v>0</v>
      </c>
      <c r="AL11" s="46" t="n">
        <f aca="false">基本!AM11</f>
        <v>0</v>
      </c>
      <c r="AM11" s="46" t="n">
        <f aca="false">基本!AN11</f>
        <v>0</v>
      </c>
      <c r="AN11" s="46" t="n">
        <f aca="false">基本!AO11</f>
        <v>0</v>
      </c>
      <c r="AO11" s="46" t="n">
        <f aca="false">基本!AP11</f>
        <v>0</v>
      </c>
      <c r="AP11" s="46" t="n">
        <f aca="false">基本!AQ11</f>
        <v>0</v>
      </c>
      <c r="AQ11" s="46" t="n">
        <f aca="false">基本!AR11</f>
        <v>0</v>
      </c>
      <c r="AR11" s="46" t="n">
        <f aca="false">基本!AS11</f>
        <v>0</v>
      </c>
      <c r="AS11" s="46" t="n">
        <f aca="false">基本!AT11</f>
        <v>0</v>
      </c>
      <c r="AT11" s="88"/>
      <c r="AU11" s="88"/>
      <c r="AV11" s="88"/>
      <c r="AW11" s="88"/>
      <c r="AX11" s="88"/>
      <c r="AY11" s="88"/>
      <c r="AZ11" s="88"/>
      <c r="BA11" s="88"/>
      <c r="BB11" s="88"/>
      <c r="BC11" s="88"/>
      <c r="BD11" s="88"/>
      <c r="BE11" s="88"/>
      <c r="BF11" s="88"/>
      <c r="BG11" s="88"/>
      <c r="BH11" s="88"/>
      <c r="BI11" s="88"/>
      <c r="BJ11" s="88"/>
      <c r="BK11" s="88"/>
      <c r="BL11" s="88"/>
      <c r="BM11" s="88"/>
      <c r="BN11" s="88"/>
      <c r="BO11" s="88"/>
      <c r="BP11" s="88"/>
      <c r="BQ11" s="88"/>
      <c r="BR11" s="88"/>
      <c r="BS11" s="88"/>
      <c r="BT11" s="88"/>
      <c r="BU11" s="88"/>
      <c r="BV11" s="88"/>
      <c r="BW11" s="88"/>
      <c r="BX11" s="88"/>
      <c r="BY11" s="88"/>
      <c r="BZ11" s="88"/>
      <c r="CA11" s="88"/>
      <c r="CB11" s="88"/>
      <c r="CC11" s="88"/>
      <c r="CD11" s="88"/>
      <c r="CE11" s="88"/>
      <c r="CF11" s="88"/>
      <c r="CG11" s="88"/>
      <c r="CH11" s="88"/>
      <c r="CI11" s="88"/>
      <c r="CJ11" s="88"/>
      <c r="CK11" s="88"/>
      <c r="CL11" s="88"/>
      <c r="CM11" s="88"/>
      <c r="CN11" s="88"/>
      <c r="CO11" s="88"/>
      <c r="CP11" s="88"/>
      <c r="CQ11" s="88"/>
      <c r="CR11" s="88"/>
      <c r="CS11" s="88"/>
      <c r="CT11" s="88"/>
      <c r="CU11" s="88"/>
      <c r="CV11" s="88"/>
      <c r="CW11" s="88"/>
      <c r="CX11" s="88"/>
      <c r="CY11" s="88"/>
      <c r="CZ11" s="88"/>
      <c r="DA11" s="88"/>
      <c r="DB11" s="88"/>
      <c r="DC11" s="88"/>
      <c r="DD11" s="88"/>
      <c r="DE11" s="88"/>
      <c r="DF11" s="88"/>
      <c r="DG11" s="88"/>
      <c r="DH11" s="88"/>
      <c r="DI11" s="88"/>
      <c r="DJ11" s="88"/>
      <c r="DK11" s="88"/>
      <c r="DL11" s="88"/>
      <c r="DM11" s="88"/>
      <c r="DN11" s="88"/>
      <c r="DO11" s="88"/>
      <c r="DP11" s="88"/>
      <c r="DQ11" s="88"/>
      <c r="DR11" s="88"/>
      <c r="DS11" s="88"/>
      <c r="DT11" s="88"/>
      <c r="DU11" s="88"/>
      <c r="DV11" s="88"/>
      <c r="DW11" s="88"/>
      <c r="DX11" s="88"/>
      <c r="DY11" s="88"/>
      <c r="DZ11" s="88"/>
      <c r="EA11" s="88"/>
      <c r="EB11" s="88"/>
      <c r="EC11" s="88"/>
      <c r="ED11" s="88"/>
      <c r="EE11" s="88"/>
      <c r="EF11" s="88"/>
      <c r="EG11" s="88"/>
      <c r="EH11" s="88"/>
      <c r="EI11" s="88"/>
      <c r="EJ11" s="88"/>
      <c r="EK11" s="88"/>
      <c r="EL11" s="88"/>
    </row>
    <row r="12" s="89" customFormat="true" ht="17" hidden="false" customHeight="false" outlineLevel="0" collapsed="false">
      <c r="A12" s="44"/>
      <c r="B12" s="45" t="str">
        <f aca="false">基本!$B$12</f>
        <v>遺族年金</v>
      </c>
      <c r="C12" s="46" t="n">
        <f aca="false">基本!D12</f>
        <v>0</v>
      </c>
      <c r="D12" s="46" t="n">
        <f aca="false">基本!E12</f>
        <v>0</v>
      </c>
      <c r="E12" s="46" t="n">
        <f aca="false">基本!F12</f>
        <v>0</v>
      </c>
      <c r="F12" s="46" t="n">
        <f aca="false">基本!G12</f>
        <v>0</v>
      </c>
      <c r="G12" s="46" t="n">
        <f aca="false">基本!H12</f>
        <v>0</v>
      </c>
      <c r="H12" s="46" t="n">
        <f aca="false">基本!I12</f>
        <v>0</v>
      </c>
      <c r="I12" s="46" t="n">
        <f aca="false">基本!J12</f>
        <v>0</v>
      </c>
      <c r="J12" s="46" t="n">
        <f aca="false">基本!K12</f>
        <v>0</v>
      </c>
      <c r="K12" s="46" t="n">
        <f aca="false">基本!L12</f>
        <v>0</v>
      </c>
      <c r="L12" s="46" t="n">
        <f aca="false">基本!M12</f>
        <v>0</v>
      </c>
      <c r="M12" s="46" t="n">
        <f aca="false">基本!N12</f>
        <v>0</v>
      </c>
      <c r="N12" s="46" t="n">
        <f aca="false">基本!O12</f>
        <v>0</v>
      </c>
      <c r="O12" s="46" t="n">
        <f aca="false">基本!P12</f>
        <v>0</v>
      </c>
      <c r="P12" s="46" t="n">
        <f aca="false">基本!Q12</f>
        <v>0</v>
      </c>
      <c r="Q12" s="46" t="n">
        <f aca="false">基本!R12</f>
        <v>0</v>
      </c>
      <c r="R12" s="46" t="n">
        <f aca="false">基本!S12</f>
        <v>0</v>
      </c>
      <c r="S12" s="46" t="n">
        <f aca="false">基本!T12</f>
        <v>0</v>
      </c>
      <c r="T12" s="46" t="n">
        <f aca="false">基本!U12</f>
        <v>0</v>
      </c>
      <c r="U12" s="46" t="n">
        <f aca="false">基本!V12</f>
        <v>0</v>
      </c>
      <c r="V12" s="46" t="n">
        <f aca="false">基本!W12</f>
        <v>0</v>
      </c>
      <c r="W12" s="46" t="n">
        <f aca="false">基本!X12</f>
        <v>0</v>
      </c>
      <c r="X12" s="46" t="n">
        <f aca="false">基本!Y12</f>
        <v>0</v>
      </c>
      <c r="Y12" s="46" t="n">
        <f aca="false">基本!Z12</f>
        <v>0</v>
      </c>
      <c r="Z12" s="46" t="n">
        <f aca="false">基本!AA12</f>
        <v>0</v>
      </c>
      <c r="AA12" s="46" t="n">
        <f aca="false">基本!AB12</f>
        <v>0</v>
      </c>
      <c r="AB12" s="46" t="n">
        <f aca="false">基本!AC12</f>
        <v>0</v>
      </c>
      <c r="AC12" s="46" t="n">
        <f aca="false">基本!AD12</f>
        <v>0</v>
      </c>
      <c r="AD12" s="46" t="n">
        <f aca="false">基本!AE12</f>
        <v>0</v>
      </c>
      <c r="AE12" s="46" t="n">
        <f aca="false">基本!AF12</f>
        <v>0</v>
      </c>
      <c r="AF12" s="46" t="n">
        <f aca="false">基本!AG12</f>
        <v>0</v>
      </c>
      <c r="AG12" s="46" t="n">
        <f aca="false">基本!AH12</f>
        <v>0</v>
      </c>
      <c r="AH12" s="46" t="n">
        <f aca="false">基本!AI12</f>
        <v>0</v>
      </c>
      <c r="AI12" s="46" t="n">
        <f aca="false">基本!AJ12</f>
        <v>0</v>
      </c>
      <c r="AJ12" s="46" t="n">
        <f aca="false">基本!AK12</f>
        <v>0</v>
      </c>
      <c r="AK12" s="46" t="n">
        <f aca="false">基本!AL12</f>
        <v>0</v>
      </c>
      <c r="AL12" s="46" t="n">
        <f aca="false">基本!AM12</f>
        <v>0</v>
      </c>
      <c r="AM12" s="46" t="n">
        <f aca="false">基本!AN12</f>
        <v>0</v>
      </c>
      <c r="AN12" s="46" t="n">
        <f aca="false">基本!AO12</f>
        <v>0</v>
      </c>
      <c r="AO12" s="46" t="n">
        <f aca="false">基本!AP12</f>
        <v>0</v>
      </c>
      <c r="AP12" s="46" t="n">
        <f aca="false">基本!AQ12</f>
        <v>0</v>
      </c>
      <c r="AQ12" s="46" t="n">
        <f aca="false">基本!AR12</f>
        <v>0</v>
      </c>
      <c r="AR12" s="46" t="n">
        <f aca="false">基本!AS12</f>
        <v>0</v>
      </c>
      <c r="AS12" s="46" t="n">
        <f aca="false">基本!AT12</f>
        <v>0</v>
      </c>
      <c r="AT12" s="88"/>
      <c r="AU12" s="88"/>
      <c r="AV12" s="88"/>
      <c r="AW12" s="88"/>
      <c r="AX12" s="88"/>
      <c r="AY12" s="88"/>
      <c r="AZ12" s="88"/>
      <c r="BA12" s="88"/>
      <c r="BB12" s="88"/>
      <c r="BC12" s="88"/>
      <c r="BD12" s="88"/>
      <c r="BE12" s="88"/>
      <c r="BF12" s="88"/>
      <c r="BG12" s="88"/>
      <c r="BH12" s="88"/>
      <c r="BI12" s="88"/>
      <c r="BJ12" s="88"/>
      <c r="BK12" s="88"/>
      <c r="BL12" s="88"/>
      <c r="BM12" s="88"/>
      <c r="BN12" s="88"/>
      <c r="BO12" s="88"/>
      <c r="BP12" s="88"/>
      <c r="BQ12" s="88"/>
      <c r="BR12" s="88"/>
      <c r="BS12" s="88"/>
      <c r="BT12" s="88"/>
      <c r="BU12" s="88"/>
      <c r="BV12" s="88"/>
      <c r="BW12" s="88"/>
      <c r="BX12" s="88"/>
      <c r="BY12" s="88"/>
      <c r="BZ12" s="88"/>
      <c r="CA12" s="88"/>
      <c r="CB12" s="88"/>
      <c r="CC12" s="88"/>
      <c r="CD12" s="88"/>
      <c r="CE12" s="88"/>
      <c r="CF12" s="88"/>
      <c r="CG12" s="88"/>
      <c r="CH12" s="88"/>
      <c r="CI12" s="88"/>
      <c r="CJ12" s="88"/>
      <c r="CK12" s="88"/>
      <c r="CL12" s="88"/>
      <c r="CM12" s="88"/>
      <c r="CN12" s="88"/>
      <c r="CO12" s="88"/>
      <c r="CP12" s="88"/>
      <c r="CQ12" s="88"/>
      <c r="CR12" s="88"/>
      <c r="CS12" s="88"/>
      <c r="CT12" s="88"/>
      <c r="CU12" s="88"/>
      <c r="CV12" s="88"/>
      <c r="CW12" s="88"/>
      <c r="CX12" s="88"/>
      <c r="CY12" s="88"/>
      <c r="CZ12" s="88"/>
      <c r="DA12" s="88"/>
      <c r="DB12" s="88"/>
      <c r="DC12" s="88"/>
      <c r="DD12" s="88"/>
      <c r="DE12" s="88"/>
      <c r="DF12" s="88"/>
      <c r="DG12" s="88"/>
      <c r="DH12" s="88"/>
      <c r="DI12" s="88"/>
      <c r="DJ12" s="88"/>
      <c r="DK12" s="88"/>
      <c r="DL12" s="88"/>
      <c r="DM12" s="88"/>
      <c r="DN12" s="88"/>
      <c r="DO12" s="88"/>
      <c r="DP12" s="88"/>
      <c r="DQ12" s="88"/>
      <c r="DR12" s="88"/>
      <c r="DS12" s="88"/>
      <c r="DT12" s="88"/>
      <c r="DU12" s="88"/>
      <c r="DV12" s="88"/>
      <c r="DW12" s="88"/>
      <c r="DX12" s="88"/>
      <c r="DY12" s="88"/>
      <c r="DZ12" s="88"/>
      <c r="EA12" s="88"/>
      <c r="EB12" s="88"/>
      <c r="EC12" s="88"/>
      <c r="ED12" s="88"/>
      <c r="EE12" s="88"/>
      <c r="EF12" s="88"/>
      <c r="EG12" s="88"/>
      <c r="EH12" s="88"/>
      <c r="EI12" s="88"/>
      <c r="EJ12" s="88"/>
      <c r="EK12" s="88"/>
      <c r="EL12" s="88"/>
    </row>
    <row r="13" s="89" customFormat="true" ht="17" hidden="false" customHeight="false" outlineLevel="0" collapsed="false">
      <c r="A13" s="44"/>
      <c r="B13" s="45" t="str">
        <f aca="false">基本!$B$15</f>
        <v>その他</v>
      </c>
      <c r="C13" s="46" t="n">
        <f aca="false">基本!D15</f>
        <v>0</v>
      </c>
      <c r="D13" s="46" t="n">
        <f aca="false">基本!E15</f>
        <v>0</v>
      </c>
      <c r="E13" s="46" t="n">
        <f aca="false">基本!F15</f>
        <v>0</v>
      </c>
      <c r="F13" s="46" t="n">
        <f aca="false">基本!G15</f>
        <v>0</v>
      </c>
      <c r="G13" s="46" t="n">
        <f aca="false">基本!H15</f>
        <v>0</v>
      </c>
      <c r="H13" s="46" t="n">
        <f aca="false">基本!I15</f>
        <v>0</v>
      </c>
      <c r="I13" s="46" t="n">
        <f aca="false">基本!J15</f>
        <v>0</v>
      </c>
      <c r="J13" s="46" t="n">
        <f aca="false">基本!K15</f>
        <v>0</v>
      </c>
      <c r="K13" s="46" t="n">
        <f aca="false">基本!L15</f>
        <v>0</v>
      </c>
      <c r="L13" s="46" t="n">
        <f aca="false">基本!M15</f>
        <v>0</v>
      </c>
      <c r="M13" s="46" t="n">
        <f aca="false">基本!N15</f>
        <v>0</v>
      </c>
      <c r="N13" s="46" t="n">
        <f aca="false">基本!O15</f>
        <v>0</v>
      </c>
      <c r="O13" s="46" t="n">
        <f aca="false">基本!P15</f>
        <v>0</v>
      </c>
      <c r="P13" s="46" t="n">
        <f aca="false">基本!Q15</f>
        <v>0</v>
      </c>
      <c r="Q13" s="46" t="n">
        <f aca="false">基本!R15</f>
        <v>0</v>
      </c>
      <c r="R13" s="46" t="n">
        <f aca="false">基本!S15</f>
        <v>0</v>
      </c>
      <c r="S13" s="46" t="n">
        <f aca="false">基本!T15</f>
        <v>0</v>
      </c>
      <c r="T13" s="46" t="n">
        <f aca="false">基本!U15</f>
        <v>0</v>
      </c>
      <c r="U13" s="46" t="n">
        <f aca="false">基本!V15</f>
        <v>0</v>
      </c>
      <c r="V13" s="46" t="n">
        <f aca="false">基本!W15</f>
        <v>0</v>
      </c>
      <c r="W13" s="46" t="n">
        <f aca="false">基本!X15</f>
        <v>0</v>
      </c>
      <c r="X13" s="46" t="n">
        <f aca="false">基本!Y15</f>
        <v>0</v>
      </c>
      <c r="Y13" s="46" t="n">
        <f aca="false">基本!Z15</f>
        <v>0</v>
      </c>
      <c r="Z13" s="46" t="n">
        <f aca="false">基本!AA15</f>
        <v>0</v>
      </c>
      <c r="AA13" s="46" t="n">
        <f aca="false">基本!AB15</f>
        <v>0</v>
      </c>
      <c r="AB13" s="46" t="n">
        <f aca="false">基本!AC15</f>
        <v>0</v>
      </c>
      <c r="AC13" s="46" t="n">
        <f aca="false">基本!AD15</f>
        <v>0</v>
      </c>
      <c r="AD13" s="46" t="n">
        <f aca="false">基本!AE15</f>
        <v>0</v>
      </c>
      <c r="AE13" s="46" t="n">
        <f aca="false">基本!AF15</f>
        <v>0</v>
      </c>
      <c r="AF13" s="46" t="n">
        <f aca="false">基本!AG15</f>
        <v>0</v>
      </c>
      <c r="AG13" s="46" t="n">
        <f aca="false">基本!AH15</f>
        <v>0</v>
      </c>
      <c r="AH13" s="46" t="n">
        <f aca="false">基本!AI15</f>
        <v>0</v>
      </c>
      <c r="AI13" s="46" t="n">
        <f aca="false">基本!AJ15</f>
        <v>0</v>
      </c>
      <c r="AJ13" s="46" t="n">
        <f aca="false">基本!AK15</f>
        <v>0</v>
      </c>
      <c r="AK13" s="46" t="n">
        <f aca="false">基本!AL15</f>
        <v>0</v>
      </c>
      <c r="AL13" s="46" t="n">
        <f aca="false">基本!AM15</f>
        <v>0</v>
      </c>
      <c r="AM13" s="46" t="n">
        <f aca="false">基本!AN15</f>
        <v>0</v>
      </c>
      <c r="AN13" s="46" t="n">
        <f aca="false">基本!AO15</f>
        <v>0</v>
      </c>
      <c r="AO13" s="46" t="n">
        <f aca="false">基本!AP15</f>
        <v>0</v>
      </c>
      <c r="AP13" s="46" t="n">
        <f aca="false">基本!AQ15</f>
        <v>0</v>
      </c>
      <c r="AQ13" s="46" t="n">
        <f aca="false">基本!AR15</f>
        <v>0</v>
      </c>
      <c r="AR13" s="46" t="n">
        <f aca="false">基本!AS15</f>
        <v>0</v>
      </c>
      <c r="AS13" s="46" t="n">
        <f aca="false">基本!AT15</f>
        <v>0</v>
      </c>
      <c r="AT13" s="88"/>
      <c r="AU13" s="88"/>
      <c r="AV13" s="88"/>
      <c r="AW13" s="88"/>
      <c r="AX13" s="88"/>
      <c r="AY13" s="88"/>
      <c r="AZ13" s="88"/>
      <c r="BA13" s="88"/>
      <c r="BB13" s="88"/>
      <c r="BC13" s="88"/>
      <c r="BD13" s="88"/>
      <c r="BE13" s="88"/>
      <c r="BF13" s="88"/>
      <c r="BG13" s="88"/>
      <c r="BH13" s="88"/>
      <c r="BI13" s="88"/>
      <c r="BJ13" s="88"/>
      <c r="BK13" s="88"/>
      <c r="BL13" s="88"/>
      <c r="BM13" s="88"/>
      <c r="BN13" s="88"/>
      <c r="BO13" s="88"/>
      <c r="BP13" s="88"/>
      <c r="BQ13" s="88"/>
      <c r="BR13" s="88"/>
      <c r="BS13" s="88"/>
      <c r="BT13" s="88"/>
      <c r="BU13" s="88"/>
      <c r="BV13" s="88"/>
      <c r="BW13" s="88"/>
      <c r="BX13" s="88"/>
      <c r="BY13" s="88"/>
      <c r="BZ13" s="88"/>
      <c r="CA13" s="88"/>
      <c r="CB13" s="88"/>
      <c r="CC13" s="88"/>
      <c r="CD13" s="88"/>
      <c r="CE13" s="88"/>
      <c r="CF13" s="88"/>
      <c r="CG13" s="88"/>
      <c r="CH13" s="88"/>
      <c r="CI13" s="88"/>
      <c r="CJ13" s="88"/>
      <c r="CK13" s="88"/>
      <c r="CL13" s="88"/>
      <c r="CM13" s="88"/>
      <c r="CN13" s="88"/>
      <c r="CO13" s="88"/>
      <c r="CP13" s="88"/>
      <c r="CQ13" s="88"/>
      <c r="CR13" s="88"/>
      <c r="CS13" s="88"/>
      <c r="CT13" s="88"/>
      <c r="CU13" s="88"/>
      <c r="CV13" s="88"/>
      <c r="CW13" s="88"/>
      <c r="CX13" s="88"/>
      <c r="CY13" s="88"/>
      <c r="CZ13" s="88"/>
      <c r="DA13" s="88"/>
      <c r="DB13" s="88"/>
      <c r="DC13" s="88"/>
      <c r="DD13" s="88"/>
      <c r="DE13" s="88"/>
      <c r="DF13" s="88"/>
      <c r="DG13" s="88"/>
      <c r="DH13" s="88"/>
      <c r="DI13" s="88"/>
      <c r="DJ13" s="88"/>
      <c r="DK13" s="88"/>
      <c r="DL13" s="88"/>
      <c r="DM13" s="88"/>
      <c r="DN13" s="88"/>
      <c r="DO13" s="88"/>
      <c r="DP13" s="88"/>
      <c r="DQ13" s="88"/>
      <c r="DR13" s="88"/>
      <c r="DS13" s="88"/>
      <c r="DT13" s="88"/>
      <c r="DU13" s="88"/>
      <c r="DV13" s="88"/>
      <c r="DW13" s="88"/>
      <c r="DX13" s="88"/>
      <c r="DY13" s="88"/>
      <c r="DZ13" s="88"/>
      <c r="EA13" s="88"/>
      <c r="EB13" s="88"/>
      <c r="EC13" s="88"/>
      <c r="ED13" s="88"/>
      <c r="EE13" s="88"/>
      <c r="EF13" s="88"/>
      <c r="EG13" s="88"/>
      <c r="EH13" s="88"/>
      <c r="EI13" s="88"/>
      <c r="EJ13" s="88"/>
      <c r="EK13" s="88"/>
      <c r="EL13" s="88"/>
    </row>
    <row r="14" s="89" customFormat="true" ht="17" hidden="false" customHeight="false" outlineLevel="0" collapsed="false">
      <c r="A14" s="44"/>
      <c r="B14" s="111" t="str">
        <f aca="false">健康保険!$B$14</f>
        <v>年金集計（夫）</v>
      </c>
      <c r="C14" s="92" t="n">
        <f aca="false">健康保険!$C$14</f>
        <v>0</v>
      </c>
      <c r="D14" s="92" t="n">
        <f aca="false">健康保険!$D$14</f>
        <v>0</v>
      </c>
      <c r="E14" s="92" t="n">
        <f aca="false">健康保険!$E$14</f>
        <v>0</v>
      </c>
      <c r="F14" s="92" t="n">
        <f aca="false">健康保険!$F$14</f>
        <v>0</v>
      </c>
      <c r="G14" s="92" t="n">
        <f aca="false">健康保険!$G$14</f>
        <v>0</v>
      </c>
      <c r="H14" s="92" t="n">
        <f aca="false">健康保険!$H$14</f>
        <v>0</v>
      </c>
      <c r="I14" s="92" t="n">
        <f aca="false">健康保険!$I$14</f>
        <v>0</v>
      </c>
      <c r="J14" s="92" t="n">
        <f aca="false">健康保険!$J$14</f>
        <v>0</v>
      </c>
      <c r="K14" s="92" t="n">
        <f aca="false">健康保険!$K$14</f>
        <v>0</v>
      </c>
      <c r="L14" s="92" t="n">
        <f aca="false">健康保険!$L$14</f>
        <v>0</v>
      </c>
      <c r="M14" s="92" t="n">
        <f aca="false">健康保険!$M$14</f>
        <v>0</v>
      </c>
      <c r="N14" s="92" t="n">
        <f aca="false">健康保険!$N$14</f>
        <v>0</v>
      </c>
      <c r="O14" s="92" t="n">
        <f aca="false">健康保険!$O$14</f>
        <v>0</v>
      </c>
      <c r="P14" s="92" t="n">
        <f aca="false">健康保険!$P$14</f>
        <v>0</v>
      </c>
      <c r="Q14" s="92" t="n">
        <f aca="false">健康保険!$Q$14</f>
        <v>0</v>
      </c>
      <c r="R14" s="92" t="n">
        <f aca="false">健康保険!$R$14</f>
        <v>0</v>
      </c>
      <c r="S14" s="92" t="n">
        <f aca="false">健康保険!$S$14</f>
        <v>0</v>
      </c>
      <c r="T14" s="92" t="n">
        <f aca="false">健康保険!$T$14</f>
        <v>0</v>
      </c>
      <c r="U14" s="92" t="n">
        <f aca="false">健康保険!$U$14</f>
        <v>0</v>
      </c>
      <c r="V14" s="92" t="n">
        <f aca="false">健康保険!$V$14</f>
        <v>0</v>
      </c>
      <c r="W14" s="92" t="n">
        <f aca="false">健康保険!$W$14</f>
        <v>0</v>
      </c>
      <c r="X14" s="92" t="n">
        <f aca="false">健康保険!$X$14</f>
        <v>0</v>
      </c>
      <c r="Y14" s="92" t="n">
        <f aca="false">健康保険!$Y$14</f>
        <v>0</v>
      </c>
      <c r="Z14" s="92" t="n">
        <f aca="false">健康保険!$Z$14</f>
        <v>0</v>
      </c>
      <c r="AA14" s="92" t="n">
        <f aca="false">健康保険!$AA$14</f>
        <v>0</v>
      </c>
      <c r="AB14" s="92" t="n">
        <f aca="false">健康保険!$AB$14</f>
        <v>0</v>
      </c>
      <c r="AC14" s="92" t="n">
        <f aca="false">健康保険!$AC$14</f>
        <v>0</v>
      </c>
      <c r="AD14" s="92" t="n">
        <f aca="false">健康保険!$AD$14</f>
        <v>0</v>
      </c>
      <c r="AE14" s="92" t="n">
        <f aca="false">健康保険!$AE$14</f>
        <v>0</v>
      </c>
      <c r="AF14" s="92" t="n">
        <f aca="false">健康保険!$AF$14</f>
        <v>0</v>
      </c>
      <c r="AG14" s="92" t="n">
        <f aca="false">健康保険!$AG$14</f>
        <v>0</v>
      </c>
      <c r="AH14" s="92" t="n">
        <f aca="false">健康保険!$AH$14</f>
        <v>0</v>
      </c>
      <c r="AI14" s="92" t="n">
        <f aca="false">健康保険!$AI$14</f>
        <v>0</v>
      </c>
      <c r="AJ14" s="92" t="n">
        <f aca="false">健康保険!$AJ$14</f>
        <v>0</v>
      </c>
      <c r="AK14" s="92" t="n">
        <f aca="false">健康保険!$AK$14</f>
        <v>0</v>
      </c>
      <c r="AL14" s="92" t="n">
        <f aca="false">健康保険!$AL$14</f>
        <v>0</v>
      </c>
      <c r="AM14" s="92" t="n">
        <f aca="false">健康保険!$AM$14</f>
        <v>0</v>
      </c>
      <c r="AN14" s="92" t="n">
        <f aca="false">健康保険!$AN$14</f>
        <v>0</v>
      </c>
      <c r="AO14" s="92" t="n">
        <f aca="false">健康保険!$AO$14</f>
        <v>0</v>
      </c>
      <c r="AP14" s="92" t="n">
        <f aca="false">健康保険!$AP$14</f>
        <v>0</v>
      </c>
      <c r="AQ14" s="92" t="n">
        <f aca="false">健康保険!$AQ$14</f>
        <v>0</v>
      </c>
      <c r="AR14" s="92" t="n">
        <f aca="false">健康保険!$AR$14</f>
        <v>0</v>
      </c>
      <c r="AS14" s="92" t="n">
        <f aca="false">健康保険!$AS$14</f>
        <v>0</v>
      </c>
      <c r="AT14" s="88"/>
      <c r="AU14" s="88"/>
      <c r="AV14" s="88"/>
      <c r="AW14" s="88"/>
      <c r="AX14" s="88"/>
      <c r="AY14" s="88"/>
      <c r="AZ14" s="88"/>
      <c r="BA14" s="88"/>
      <c r="BB14" s="88"/>
      <c r="BC14" s="88"/>
      <c r="BD14" s="88"/>
      <c r="BE14" s="88"/>
      <c r="BF14" s="88"/>
      <c r="BG14" s="88"/>
      <c r="BH14" s="88"/>
      <c r="BI14" s="88"/>
      <c r="BJ14" s="88"/>
      <c r="BK14" s="88"/>
      <c r="BL14" s="88"/>
      <c r="BM14" s="88"/>
      <c r="BN14" s="88"/>
      <c r="BO14" s="88"/>
      <c r="BP14" s="88"/>
      <c r="BQ14" s="88"/>
      <c r="BR14" s="88"/>
      <c r="BS14" s="88"/>
      <c r="BT14" s="88"/>
      <c r="BU14" s="88"/>
      <c r="BV14" s="88"/>
      <c r="BW14" s="88"/>
      <c r="BX14" s="88"/>
      <c r="BY14" s="88"/>
      <c r="BZ14" s="88"/>
      <c r="CA14" s="88"/>
      <c r="CB14" s="88"/>
      <c r="CC14" s="88"/>
      <c r="CD14" s="88"/>
      <c r="CE14" s="88"/>
      <c r="CF14" s="88"/>
      <c r="CG14" s="88"/>
      <c r="CH14" s="88"/>
      <c r="CI14" s="88"/>
      <c r="CJ14" s="88"/>
      <c r="CK14" s="88"/>
      <c r="CL14" s="88"/>
      <c r="CM14" s="88"/>
      <c r="CN14" s="88"/>
      <c r="CO14" s="88"/>
      <c r="CP14" s="88"/>
      <c r="CQ14" s="88"/>
      <c r="CR14" s="88"/>
      <c r="CS14" s="88"/>
      <c r="CT14" s="88"/>
      <c r="CU14" s="88"/>
      <c r="CV14" s="88"/>
      <c r="CW14" s="88"/>
      <c r="CX14" s="88"/>
      <c r="CY14" s="88"/>
      <c r="CZ14" s="88"/>
      <c r="DA14" s="88"/>
      <c r="DB14" s="88"/>
      <c r="DC14" s="88"/>
      <c r="DD14" s="88"/>
      <c r="DE14" s="88"/>
      <c r="DF14" s="88"/>
      <c r="DG14" s="88"/>
      <c r="DH14" s="88"/>
      <c r="DI14" s="88"/>
      <c r="DJ14" s="88"/>
      <c r="DK14" s="88"/>
      <c r="DL14" s="88"/>
      <c r="DM14" s="88"/>
      <c r="DN14" s="88"/>
      <c r="DO14" s="88"/>
      <c r="DP14" s="88"/>
      <c r="DQ14" s="88"/>
      <c r="DR14" s="88"/>
      <c r="DS14" s="88"/>
      <c r="DT14" s="88"/>
      <c r="DU14" s="88"/>
      <c r="DV14" s="88"/>
      <c r="DW14" s="88"/>
      <c r="DX14" s="88"/>
      <c r="DY14" s="88"/>
      <c r="DZ14" s="88"/>
      <c r="EA14" s="88"/>
      <c r="EB14" s="88"/>
      <c r="EC14" s="88"/>
      <c r="ED14" s="88"/>
      <c r="EE14" s="88"/>
      <c r="EF14" s="88"/>
      <c r="EG14" s="88"/>
      <c r="EH14" s="88"/>
      <c r="EI14" s="88"/>
      <c r="EJ14" s="88"/>
      <c r="EK14" s="88"/>
      <c r="EL14" s="88"/>
    </row>
    <row r="15" s="89" customFormat="true" ht="17" hidden="false" customHeight="false" outlineLevel="0" collapsed="false">
      <c r="A15" s="44"/>
      <c r="B15" s="111" t="str">
        <f aca="false">健康保険!$B$15</f>
        <v>年金集計（妻）</v>
      </c>
      <c r="C15" s="92" t="n">
        <f aca="false">健康保険!$C$15</f>
        <v>0</v>
      </c>
      <c r="D15" s="92" t="n">
        <f aca="false">健康保険!$D$15</f>
        <v>0</v>
      </c>
      <c r="E15" s="92" t="n">
        <f aca="false">健康保険!$E$15</f>
        <v>0</v>
      </c>
      <c r="F15" s="92" t="n">
        <f aca="false">健康保険!$F$15</f>
        <v>0</v>
      </c>
      <c r="G15" s="92" t="n">
        <f aca="false">健康保険!$G$15</f>
        <v>0</v>
      </c>
      <c r="H15" s="92" t="n">
        <f aca="false">健康保険!$H$15</f>
        <v>0</v>
      </c>
      <c r="I15" s="92" t="n">
        <f aca="false">健康保険!$I$15</f>
        <v>0</v>
      </c>
      <c r="J15" s="92" t="n">
        <f aca="false">健康保険!$J$15</f>
        <v>0</v>
      </c>
      <c r="K15" s="92" t="n">
        <f aca="false">健康保険!$K$15</f>
        <v>0</v>
      </c>
      <c r="L15" s="92" t="n">
        <f aca="false">健康保険!$L$15</f>
        <v>0</v>
      </c>
      <c r="M15" s="92" t="n">
        <f aca="false">健康保険!$M$15</f>
        <v>0</v>
      </c>
      <c r="N15" s="92" t="n">
        <f aca="false">健康保険!$N$15</f>
        <v>0</v>
      </c>
      <c r="O15" s="92" t="n">
        <f aca="false">健康保険!$O$15</f>
        <v>0</v>
      </c>
      <c r="P15" s="92" t="n">
        <f aca="false">健康保険!$P$15</f>
        <v>0</v>
      </c>
      <c r="Q15" s="92" t="n">
        <f aca="false">健康保険!$Q$15</f>
        <v>0</v>
      </c>
      <c r="R15" s="92" t="n">
        <f aca="false">健康保険!$R$15</f>
        <v>0</v>
      </c>
      <c r="S15" s="92" t="n">
        <f aca="false">健康保険!$S$15</f>
        <v>0</v>
      </c>
      <c r="T15" s="92" t="n">
        <f aca="false">健康保険!$T$15</f>
        <v>0</v>
      </c>
      <c r="U15" s="92" t="n">
        <f aca="false">健康保険!$U$15</f>
        <v>0</v>
      </c>
      <c r="V15" s="92" t="n">
        <f aca="false">健康保険!$V$15</f>
        <v>0</v>
      </c>
      <c r="W15" s="92" t="n">
        <f aca="false">健康保険!$W$15</f>
        <v>0</v>
      </c>
      <c r="X15" s="92" t="n">
        <f aca="false">健康保険!$X$15</f>
        <v>0</v>
      </c>
      <c r="Y15" s="92" t="n">
        <f aca="false">健康保険!$Y$15</f>
        <v>0</v>
      </c>
      <c r="Z15" s="92" t="n">
        <f aca="false">健康保険!$Z$15</f>
        <v>0</v>
      </c>
      <c r="AA15" s="92" t="n">
        <f aca="false">健康保険!$AA$15</f>
        <v>0</v>
      </c>
      <c r="AB15" s="92" t="n">
        <f aca="false">健康保険!$AB$15</f>
        <v>0</v>
      </c>
      <c r="AC15" s="92" t="n">
        <f aca="false">健康保険!$AC$15</f>
        <v>0</v>
      </c>
      <c r="AD15" s="92" t="n">
        <f aca="false">健康保険!$AD$15</f>
        <v>0</v>
      </c>
      <c r="AE15" s="92" t="n">
        <f aca="false">健康保険!$AE$15</f>
        <v>0</v>
      </c>
      <c r="AF15" s="92" t="n">
        <f aca="false">健康保険!$AF$15</f>
        <v>0</v>
      </c>
      <c r="AG15" s="92" t="n">
        <f aca="false">健康保険!$AG$15</f>
        <v>0</v>
      </c>
      <c r="AH15" s="92" t="n">
        <f aca="false">健康保険!$AH$15</f>
        <v>0</v>
      </c>
      <c r="AI15" s="92" t="n">
        <f aca="false">健康保険!$AI$15</f>
        <v>0</v>
      </c>
      <c r="AJ15" s="92" t="n">
        <f aca="false">健康保険!$AJ$15</f>
        <v>0</v>
      </c>
      <c r="AK15" s="92" t="n">
        <f aca="false">健康保険!$AK$15</f>
        <v>0</v>
      </c>
      <c r="AL15" s="92" t="n">
        <f aca="false">健康保険!$AL$15</f>
        <v>0</v>
      </c>
      <c r="AM15" s="92" t="n">
        <f aca="false">健康保険!$AM$15</f>
        <v>0</v>
      </c>
      <c r="AN15" s="92" t="n">
        <f aca="false">健康保険!$AN$15</f>
        <v>0</v>
      </c>
      <c r="AO15" s="92" t="n">
        <f aca="false">健康保険!$AO$15</f>
        <v>0</v>
      </c>
      <c r="AP15" s="92" t="n">
        <f aca="false">健康保険!$AP$15</f>
        <v>0</v>
      </c>
      <c r="AQ15" s="92" t="n">
        <f aca="false">健康保険!$AQ$15</f>
        <v>0</v>
      </c>
      <c r="AR15" s="92" t="n">
        <f aca="false">健康保険!$AR$15</f>
        <v>0</v>
      </c>
      <c r="AS15" s="92" t="n">
        <f aca="false">健康保険!$AS$15</f>
        <v>0</v>
      </c>
      <c r="AT15" s="88"/>
      <c r="AU15" s="88"/>
      <c r="AV15" s="88"/>
      <c r="AW15" s="88"/>
      <c r="AX15" s="88"/>
      <c r="AY15" s="88"/>
      <c r="AZ15" s="88"/>
      <c r="BA15" s="88"/>
      <c r="BB15" s="88"/>
      <c r="BC15" s="88"/>
      <c r="BD15" s="88"/>
      <c r="BE15" s="88"/>
      <c r="BF15" s="88"/>
      <c r="BG15" s="88"/>
      <c r="BH15" s="88"/>
      <c r="BI15" s="88"/>
      <c r="BJ15" s="88"/>
      <c r="BK15" s="88"/>
      <c r="BL15" s="88"/>
      <c r="BM15" s="88"/>
      <c r="BN15" s="88"/>
      <c r="BO15" s="88"/>
      <c r="BP15" s="88"/>
      <c r="BQ15" s="88"/>
      <c r="BR15" s="88"/>
      <c r="BS15" s="88"/>
      <c r="BT15" s="88"/>
      <c r="BU15" s="88"/>
      <c r="BV15" s="88"/>
      <c r="BW15" s="88"/>
      <c r="BX15" s="88"/>
      <c r="BY15" s="88"/>
      <c r="BZ15" s="88"/>
      <c r="CA15" s="88"/>
      <c r="CB15" s="88"/>
      <c r="CC15" s="88"/>
      <c r="CD15" s="88"/>
      <c r="CE15" s="88"/>
      <c r="CF15" s="88"/>
      <c r="CG15" s="88"/>
      <c r="CH15" s="88"/>
      <c r="CI15" s="88"/>
      <c r="CJ15" s="88"/>
      <c r="CK15" s="88"/>
      <c r="CL15" s="88"/>
      <c r="CM15" s="88"/>
      <c r="CN15" s="88"/>
      <c r="CO15" s="88"/>
      <c r="CP15" s="88"/>
      <c r="CQ15" s="88"/>
      <c r="CR15" s="88"/>
      <c r="CS15" s="88"/>
      <c r="CT15" s="88"/>
      <c r="CU15" s="88"/>
      <c r="CV15" s="88"/>
      <c r="CW15" s="88"/>
      <c r="CX15" s="88"/>
      <c r="CY15" s="88"/>
      <c r="CZ15" s="88"/>
      <c r="DA15" s="88"/>
      <c r="DB15" s="88"/>
      <c r="DC15" s="88"/>
      <c r="DD15" s="88"/>
      <c r="DE15" s="88"/>
      <c r="DF15" s="88"/>
      <c r="DG15" s="88"/>
      <c r="DH15" s="88"/>
      <c r="DI15" s="88"/>
      <c r="DJ15" s="88"/>
      <c r="DK15" s="88"/>
      <c r="DL15" s="88"/>
      <c r="DM15" s="88"/>
      <c r="DN15" s="88"/>
      <c r="DO15" s="88"/>
      <c r="DP15" s="88"/>
      <c r="DQ15" s="88"/>
      <c r="DR15" s="88"/>
      <c r="DS15" s="88"/>
      <c r="DT15" s="88"/>
      <c r="DU15" s="88"/>
      <c r="DV15" s="88"/>
      <c r="DW15" s="88"/>
      <c r="DX15" s="88"/>
      <c r="DY15" s="88"/>
      <c r="DZ15" s="88"/>
      <c r="EA15" s="88"/>
      <c r="EB15" s="88"/>
      <c r="EC15" s="88"/>
      <c r="ED15" s="88"/>
      <c r="EE15" s="88"/>
      <c r="EF15" s="88"/>
      <c r="EG15" s="88"/>
      <c r="EH15" s="88"/>
      <c r="EI15" s="88"/>
      <c r="EJ15" s="88"/>
      <c r="EK15" s="88"/>
      <c r="EL15" s="88"/>
    </row>
    <row r="16" s="93" customFormat="true" ht="17" hidden="false" customHeight="false" outlineLevel="0" collapsed="false">
      <c r="A16" s="112" t="s">
        <v>135</v>
      </c>
      <c r="B16" s="112"/>
      <c r="C16" s="92" t="n">
        <f aca="false">SUM(C6:C13)</f>
        <v>0</v>
      </c>
      <c r="D16" s="92" t="n">
        <f aca="false">SUM(D6:D13)</f>
        <v>0</v>
      </c>
      <c r="E16" s="92" t="n">
        <f aca="false">SUM(E6:E13)</f>
        <v>0</v>
      </c>
      <c r="F16" s="92" t="n">
        <f aca="false">SUM(F6:F13)</f>
        <v>0</v>
      </c>
      <c r="G16" s="92" t="n">
        <f aca="false">SUM(G6:G13)</f>
        <v>0</v>
      </c>
      <c r="H16" s="92" t="n">
        <f aca="false">SUM(H6:H13)</f>
        <v>0</v>
      </c>
      <c r="I16" s="92" t="n">
        <f aca="false">SUM(I6:I13)</f>
        <v>0</v>
      </c>
      <c r="J16" s="92" t="n">
        <f aca="false">SUM(J6:J13)</f>
        <v>0</v>
      </c>
      <c r="K16" s="92" t="n">
        <f aca="false">SUM(K6:K13)</f>
        <v>0</v>
      </c>
      <c r="L16" s="92" t="n">
        <f aca="false">SUM(L6:L13)</f>
        <v>0</v>
      </c>
      <c r="M16" s="92" t="n">
        <f aca="false">SUM(M6:M13)</f>
        <v>0</v>
      </c>
      <c r="N16" s="92" t="n">
        <f aca="false">SUM(N6:N13)</f>
        <v>0</v>
      </c>
      <c r="O16" s="92" t="n">
        <f aca="false">SUM(O6:O13)</f>
        <v>0</v>
      </c>
      <c r="P16" s="92" t="n">
        <f aca="false">SUM(P6:P13)</f>
        <v>0</v>
      </c>
      <c r="Q16" s="92" t="n">
        <f aca="false">SUM(Q6:Q13)</f>
        <v>0</v>
      </c>
      <c r="R16" s="92" t="n">
        <f aca="false">SUM(R6:R13)</f>
        <v>0</v>
      </c>
      <c r="S16" s="92" t="n">
        <f aca="false">SUM(S6:S13)</f>
        <v>0</v>
      </c>
      <c r="T16" s="92" t="n">
        <f aca="false">SUM(T6:T13)</f>
        <v>0</v>
      </c>
      <c r="U16" s="92" t="n">
        <f aca="false">SUM(U6:U13)</f>
        <v>0</v>
      </c>
      <c r="V16" s="92" t="n">
        <f aca="false">SUM(V6:V13)</f>
        <v>0</v>
      </c>
      <c r="W16" s="92" t="n">
        <f aca="false">SUM(W6:W13)</f>
        <v>0</v>
      </c>
      <c r="X16" s="92" t="n">
        <f aca="false">SUM(X6:X13)</f>
        <v>0</v>
      </c>
      <c r="Y16" s="92" t="n">
        <f aca="false">SUM(Y6:Y13)</f>
        <v>0</v>
      </c>
      <c r="Z16" s="92" t="n">
        <f aca="false">SUM(Z6:Z13)</f>
        <v>0</v>
      </c>
      <c r="AA16" s="92" t="n">
        <f aca="false">SUM(AA6:AA13)</f>
        <v>0</v>
      </c>
      <c r="AB16" s="92" t="n">
        <f aca="false">SUM(AB6:AB13)</f>
        <v>0</v>
      </c>
      <c r="AC16" s="92" t="n">
        <f aca="false">SUM(AC6:AC13)</f>
        <v>0</v>
      </c>
      <c r="AD16" s="92" t="n">
        <f aca="false">SUM(AD6:AD13)</f>
        <v>0</v>
      </c>
      <c r="AE16" s="92" t="n">
        <f aca="false">SUM(AE6:AE13)</f>
        <v>0</v>
      </c>
      <c r="AF16" s="92" t="n">
        <f aca="false">SUM(AF6:AF13)</f>
        <v>0</v>
      </c>
      <c r="AG16" s="92" t="n">
        <f aca="false">SUM(AG6:AG13)</f>
        <v>0</v>
      </c>
      <c r="AH16" s="92" t="n">
        <f aca="false">SUM(AH6:AH13)</f>
        <v>0</v>
      </c>
      <c r="AI16" s="92" t="n">
        <f aca="false">SUM(AI6:AI13)</f>
        <v>0</v>
      </c>
      <c r="AJ16" s="92" t="n">
        <f aca="false">SUM(AJ6:AJ13)</f>
        <v>0</v>
      </c>
      <c r="AK16" s="92" t="n">
        <f aca="false">SUM(AK6:AK13)</f>
        <v>0</v>
      </c>
      <c r="AL16" s="92" t="n">
        <f aca="false">SUM(AL6:AL13)</f>
        <v>0</v>
      </c>
      <c r="AM16" s="92" t="n">
        <f aca="false">SUM(AM6:AM13)</f>
        <v>0</v>
      </c>
      <c r="AN16" s="92" t="n">
        <f aca="false">SUM(AN6:AN13)</f>
        <v>0</v>
      </c>
      <c r="AO16" s="92" t="n">
        <f aca="false">SUM(AO6:AO13)</f>
        <v>0</v>
      </c>
      <c r="AP16" s="92" t="n">
        <f aca="false">SUM(AP6:AP13)</f>
        <v>0</v>
      </c>
      <c r="AQ16" s="92" t="n">
        <f aca="false">SUM(AQ6:AQ13)</f>
        <v>0</v>
      </c>
      <c r="AR16" s="92" t="n">
        <f aca="false">SUM(AR6:AR13)</f>
        <v>0</v>
      </c>
      <c r="AS16" s="92" t="n">
        <f aca="false">SUM(AS6:AS13)</f>
        <v>0</v>
      </c>
    </row>
    <row r="17" customFormat="false" ht="17" hidden="false" customHeight="true" outlineLevel="0" collapsed="false">
      <c r="A17" s="113" t="s">
        <v>145</v>
      </c>
      <c r="B17" s="39" t="s">
        <v>28</v>
      </c>
      <c r="C17" s="39"/>
      <c r="D17" s="39" t="n">
        <f aca="false">IF(OR(D3=0,D14=0),0,IF(D3&lt;64,IF(D14&lt;$F$58,D14,IF(D14&lt;$F$59,$K$59,IF(D14&lt;$F$60,D14*$I$60+$K$60,IF(D14&lt;$F$61,D14*$I$61+$K$61,IF(D14&lt;$F$62,D14*$I$62+$K$62,$K$63))))),IF(D14&lt;$F$64,D14,IF(D14&lt;$F$65,$K$65,IF(D14&lt;$F$66,D14*$I$66+$K$66,IF(D14&lt;$F$67,D14*$I$67+$K$67,IF(D14&lt;$F$68,D14*$I$68+$K$68,$K$69)))))))</f>
        <v>0</v>
      </c>
      <c r="E17" s="39" t="n">
        <f aca="false">IF(OR(E3=0,E14=0),0,IF(E3&lt;64,IF(E14&lt;$F$58,E14,IF(E14&lt;$F$59,$K$59,IF(E14&lt;$F$60,E14*$I$60+$K$60,IF(E14&lt;$F$61,E14*$I$61+$K$61,IF(E14&lt;$F$62,E14*$I$62+$K$62,$K$63))))),IF(E14&lt;$F$64,E14,IF(E14&lt;$F$65,$K$65,IF(E14&lt;$F$66,E14*$I$66+$K$66,IF(E14&lt;$F$67,E14*$I$67+$K$67,IF(E14&lt;$F$68,E14*$I$68+$K$68,$K$69)))))))</f>
        <v>0</v>
      </c>
      <c r="F17" s="39" t="n">
        <f aca="false">IF(OR(F3=0,F14=0),0,IF(F3&lt;64,IF(F14&lt;$F$58,F14,IF(F14&lt;$F$59,$K$59,IF(F14&lt;$F$60,F14*$I$60+$K$60,IF(F14&lt;$F$61,F14*$I$61+$K$61,IF(F14&lt;$F$62,F14*$I$62+$K$62,$K$63))))),IF(F14&lt;$F$64,F14,IF(F14&lt;$F$65,$K$65,IF(F14&lt;$F$66,F14*$I$66+$K$66,IF(F14&lt;$F$67,F14*$I$67+$K$67,IF(F14&lt;$F$68,F14*$I$68+$K$68,$K$69)))))))</f>
        <v>0</v>
      </c>
      <c r="G17" s="39" t="n">
        <f aca="false">IF(OR(G3=0,G14=0),0,IF(G3&lt;64,IF(G14&lt;$F$58,G14,IF(G14&lt;$F$59,$K$59,IF(G14&lt;$F$60,G14*$I$60+$K$60,IF(G14&lt;$F$61,G14*$I$61+$K$61,IF(G14&lt;$F$62,G14*$I$62+$K$62,$K$63))))),IF(G14&lt;$F$64,G14,IF(G14&lt;$F$65,$K$65,IF(G14&lt;$F$66,G14*$I$66+$K$66,IF(G14&lt;$F$67,G14*$I$67+$K$67,IF(G14&lt;$F$68,G14*$I$68+$K$68,$K$69)))))))</f>
        <v>0</v>
      </c>
      <c r="H17" s="39" t="n">
        <f aca="false">IF(OR(H3=0,H14=0),0,IF(H3&lt;64,IF(H14&lt;$F$58,H14,IF(H14&lt;$F$59,$K$59,IF(H14&lt;$F$60,H14*$I$60+$K$60,IF(H14&lt;$F$61,H14*$I$61+$K$61,IF(H14&lt;$F$62,H14*$I$62+$K$62,$K$63))))),IF(H14&lt;$F$64,H14,IF(H14&lt;$F$65,$K$65,IF(H14&lt;$F$66,H14*$I$66+$K$66,IF(H14&lt;$F$67,H14*$I$67+$K$67,IF(H14&lt;$F$68,H14*$I$68+$K$68,$K$69)))))))</f>
        <v>0</v>
      </c>
      <c r="I17" s="39" t="n">
        <f aca="false">IF(OR(I3=0,I14=0),0,IF(I3&lt;64,IF(I14&lt;$F$58,I14,IF(I14&lt;$F$59,$K$59,IF(I14&lt;$F$60,I14*$I$60+$K$60,IF(I14&lt;$F$61,I14*$I$61+$K$61,IF(I14&lt;$F$62,I14*$I$62+$K$62,$K$63))))),IF(I14&lt;$F$64,I14,IF(I14&lt;$F$65,$K$65,IF(I14&lt;$F$66,I14*$I$66+$K$66,IF(I14&lt;$F$67,I14*$I$67+$K$67,IF(I14&lt;$F$68,I14*$I$68+$K$68,$K$69)))))))</f>
        <v>0</v>
      </c>
      <c r="J17" s="39" t="n">
        <f aca="false">IF(OR(J3=0,J14=0),0,IF(J3&lt;64,IF(J14&lt;$F$58,J14,IF(J14&lt;$F$59,$K$59,IF(J14&lt;$F$60,J14*$I$60+$K$60,IF(J14&lt;$F$61,J14*$I$61+$K$61,IF(J14&lt;$F$62,J14*$I$62+$K$62,$K$63))))),IF(J14&lt;$F$64,J14,IF(J14&lt;$F$65,$K$65,IF(J14&lt;$F$66,J14*$I$66+$K$66,IF(J14&lt;$F$67,J14*$I$67+$K$67,IF(J14&lt;$F$68,J14*$I$68+$K$68,$K$69)))))))</f>
        <v>0</v>
      </c>
      <c r="K17" s="39" t="n">
        <f aca="false">IF(OR(K3=0,K14=0),0,IF(K3&lt;64,IF(K14&lt;$F$58,K14,IF(K14&lt;$F$59,$K$59,IF(K14&lt;$F$60,K14*$I$60+$K$60,IF(K14&lt;$F$61,K14*$I$61+$K$61,IF(K14&lt;$F$62,K14*$I$62+$K$62,$K$63))))),IF(K14&lt;$F$64,K14,IF(K14&lt;$F$65,$K$65,IF(K14&lt;$F$66,K14*$I$66+$K$66,IF(K14&lt;$F$67,K14*$I$67+$K$67,IF(K14&lt;$F$68,K14*$I$68+$K$68,$K$69)))))))</f>
        <v>0</v>
      </c>
      <c r="L17" s="39" t="n">
        <f aca="false">IF(OR(L3=0,L14=0),0,IF(L3&lt;64,IF(L14&lt;$F$58,L14,IF(L14&lt;$F$59,$K$59,IF(L14&lt;$F$60,L14*$I$60+$K$60,IF(L14&lt;$F$61,L14*$I$61+$K$61,IF(L14&lt;$F$62,L14*$I$62+$K$62,$K$63))))),IF(L14&lt;$F$64,L14,IF(L14&lt;$F$65,$K$65,IF(L14&lt;$F$66,L14*$I$66+$K$66,IF(L14&lt;$F$67,L14*$I$67+$K$67,IF(L14&lt;$F$68,L14*$I$68+$K$68,$K$69)))))))</f>
        <v>0</v>
      </c>
      <c r="M17" s="39" t="n">
        <f aca="false">IF(OR(M3=0,M14=0),0,IF(M3&lt;64,IF(M14&lt;$F$58,M14,IF(M14&lt;$F$59,$K$59,IF(M14&lt;$F$60,M14*$I$60+$K$60,IF(M14&lt;$F$61,M14*$I$61+$K$61,IF(M14&lt;$F$62,M14*$I$62+$K$62,$K$63))))),IF(M14&lt;$F$64,M14,IF(M14&lt;$F$65,$K$65,IF(M14&lt;$F$66,M14*$I$66+$K$66,IF(M14&lt;$F$67,M14*$I$67+$K$67,IF(M14&lt;$F$68,M14*$I$68+$K$68,$K$69)))))))</f>
        <v>0</v>
      </c>
      <c r="N17" s="39" t="n">
        <f aca="false">IF(OR(N3=0,N14=0),0,IF(N3&lt;64,IF(N14&lt;$F$58,N14,IF(N14&lt;$F$59,$K$59,IF(N14&lt;$F$60,N14*$I$60+$K$60,IF(N14&lt;$F$61,N14*$I$61+$K$61,IF(N14&lt;$F$62,N14*$I$62+$K$62,$K$63))))),IF(N14&lt;$F$64,N14,IF(N14&lt;$F$65,$K$65,IF(N14&lt;$F$66,N14*$I$66+$K$66,IF(N14&lt;$F$67,N14*$I$67+$K$67,IF(N14&lt;$F$68,N14*$I$68+$K$68,$K$69)))))))</f>
        <v>0</v>
      </c>
      <c r="O17" s="39" t="n">
        <f aca="false">IF(OR(O3=0,O14=0),0,IF(O3&lt;64,IF(O14&lt;$F$58,O14,IF(O14&lt;$F$59,$K$59,IF(O14&lt;$F$60,O14*$I$60+$K$60,IF(O14&lt;$F$61,O14*$I$61+$K$61,IF(O14&lt;$F$62,O14*$I$62+$K$62,$K$63))))),IF(O14&lt;$F$64,O14,IF(O14&lt;$F$65,$K$65,IF(O14&lt;$F$66,O14*$I$66+$K$66,IF(O14&lt;$F$67,O14*$I$67+$K$67,IF(O14&lt;$F$68,O14*$I$68+$K$68,$K$69)))))))</f>
        <v>0</v>
      </c>
      <c r="P17" s="39" t="n">
        <f aca="false">IF(OR(P3=0,P14=0),0,IF(P3&lt;64,IF(P14&lt;$F$58,P14,IF(P14&lt;$F$59,$K$59,IF(P14&lt;$F$60,P14*$I$60+$K$60,IF(P14&lt;$F$61,P14*$I$61+$K$61,IF(P14&lt;$F$62,P14*$I$62+$K$62,$K$63))))),IF(P14&lt;$F$64,P14,IF(P14&lt;$F$65,$K$65,IF(P14&lt;$F$66,P14*$I$66+$K$66,IF(P14&lt;$F$67,P14*$I$67+$K$67,IF(P14&lt;$F$68,P14*$I$68+$K$68,$K$69)))))))</f>
        <v>0</v>
      </c>
      <c r="Q17" s="39" t="n">
        <f aca="false">IF(OR(Q3=0,Q14=0),0,IF(Q3&lt;64,IF(Q14&lt;$F$58,Q14,IF(Q14&lt;$F$59,$K$59,IF(Q14&lt;$F$60,Q14*$I$60+$K$60,IF(Q14&lt;$F$61,Q14*$I$61+$K$61,IF(Q14&lt;$F$62,Q14*$I$62+$K$62,$K$63))))),IF(Q14&lt;$F$64,Q14,IF(Q14&lt;$F$65,$K$65,IF(Q14&lt;$F$66,Q14*$I$66+$K$66,IF(Q14&lt;$F$67,Q14*$I$67+$K$67,IF(Q14&lt;$F$68,Q14*$I$68+$K$68,$K$69)))))))</f>
        <v>0</v>
      </c>
      <c r="R17" s="39" t="n">
        <f aca="false">IF(OR(R3=0,R14=0),0,IF(R3&lt;64,IF(R14&lt;$F$58,R14,IF(R14&lt;$F$59,$K$59,IF(R14&lt;$F$60,R14*$I$60+$K$60,IF(R14&lt;$F$61,R14*$I$61+$K$61,IF(R14&lt;$F$62,R14*$I$62+$K$62,$K$63))))),IF(R14&lt;$F$64,R14,IF(R14&lt;$F$65,$K$65,IF(R14&lt;$F$66,R14*$I$66+$K$66,IF(R14&lt;$F$67,R14*$I$67+$K$67,IF(R14&lt;$F$68,R14*$I$68+$K$68,$K$69)))))))</f>
        <v>0</v>
      </c>
      <c r="S17" s="39" t="n">
        <f aca="false">IF(OR(S3=0,S14=0),0,IF(S3&lt;64,IF(S14&lt;$F$58,S14,IF(S14&lt;$F$59,$K$59,IF(S14&lt;$F$60,S14*$I$60+$K$60,IF(S14&lt;$F$61,S14*$I$61+$K$61,IF(S14&lt;$F$62,S14*$I$62+$K$62,$K$63))))),IF(S14&lt;$F$64,S14,IF(S14&lt;$F$65,$K$65,IF(S14&lt;$F$66,S14*$I$66+$K$66,IF(S14&lt;$F$67,S14*$I$67+$K$67,IF(S14&lt;$F$68,S14*$I$68+$K$68,$K$69)))))))</f>
        <v>0</v>
      </c>
      <c r="T17" s="39" t="n">
        <f aca="false">IF(OR(T3=0,T14=0),0,IF(T3&lt;64,IF(T14&lt;$F$58,T14,IF(T14&lt;$F$59,$K$59,IF(T14&lt;$F$60,T14*$I$60+$K$60,IF(T14&lt;$F$61,T14*$I$61+$K$61,IF(T14&lt;$F$62,T14*$I$62+$K$62,$K$63))))),IF(T14&lt;$F$64,T14,IF(T14&lt;$F$65,$K$65,IF(T14&lt;$F$66,T14*$I$66+$K$66,IF(T14&lt;$F$67,T14*$I$67+$K$67,IF(T14&lt;$F$68,T14*$I$68+$K$68,$K$69)))))))</f>
        <v>0</v>
      </c>
      <c r="U17" s="39" t="n">
        <f aca="false">IF(OR(U3=0,U14=0),0,IF(U3&lt;64,IF(U14&lt;$F$58,U14,IF(U14&lt;$F$59,$K$59,IF(U14&lt;$F$60,U14*$I$60+$K$60,IF(U14&lt;$F$61,U14*$I$61+$K$61,IF(U14&lt;$F$62,U14*$I$62+$K$62,$K$63))))),IF(U14&lt;$F$64,U14,IF(U14&lt;$F$65,$K$65,IF(U14&lt;$F$66,U14*$I$66+$K$66,IF(U14&lt;$F$67,U14*$I$67+$K$67,IF(U14&lt;$F$68,U14*$I$68+$K$68,$K$69)))))))</f>
        <v>0</v>
      </c>
      <c r="V17" s="39" t="n">
        <f aca="false">IF(OR(V3=0,V14=0),0,IF(V3&lt;64,IF(V14&lt;$F$58,V14,IF(V14&lt;$F$59,$K$59,IF(V14&lt;$F$60,V14*$I$60+$K$60,IF(V14&lt;$F$61,V14*$I$61+$K$61,IF(V14&lt;$F$62,V14*$I$62+$K$62,$K$63))))),IF(V14&lt;$F$64,V14,IF(V14&lt;$F$65,$K$65,IF(V14&lt;$F$66,V14*$I$66+$K$66,IF(V14&lt;$F$67,V14*$I$67+$K$67,IF(V14&lt;$F$68,V14*$I$68+$K$68,$K$69)))))))</f>
        <v>0</v>
      </c>
      <c r="W17" s="39" t="n">
        <f aca="false">IF(OR(W3=0,W14=0),0,IF(W3&lt;64,IF(W14&lt;$F$58,W14,IF(W14&lt;$F$59,$K$59,IF(W14&lt;$F$60,W14*$I$60+$K$60,IF(W14&lt;$F$61,W14*$I$61+$K$61,IF(W14&lt;$F$62,W14*$I$62+$K$62,$K$63))))),IF(W14&lt;$F$64,W14,IF(W14&lt;$F$65,$K$65,IF(W14&lt;$F$66,W14*$I$66+$K$66,IF(W14&lt;$F$67,W14*$I$67+$K$67,IF(W14&lt;$F$68,W14*$I$68+$K$68,$K$69)))))))</f>
        <v>0</v>
      </c>
      <c r="X17" s="39" t="n">
        <f aca="false">IF(OR(X3=0,X14=0),0,IF(X3&lt;64,IF(X14&lt;$F$58,X14,IF(X14&lt;$F$59,$K$59,IF(X14&lt;$F$60,X14*$I$60+$K$60,IF(X14&lt;$F$61,X14*$I$61+$K$61,IF(X14&lt;$F$62,X14*$I$62+$K$62,$K$63))))),IF(X14&lt;$F$64,X14,IF(X14&lt;$F$65,$K$65,IF(X14&lt;$F$66,X14*$I$66+$K$66,IF(X14&lt;$F$67,X14*$I$67+$K$67,IF(X14&lt;$F$68,X14*$I$68+$K$68,$K$69)))))))</f>
        <v>0</v>
      </c>
      <c r="Y17" s="39" t="n">
        <f aca="false">IF(OR(Y3=0,Y14=0),0,IF(Y3&lt;64,IF(Y14&lt;$F$58,Y14,IF(Y14&lt;$F$59,$K$59,IF(Y14&lt;$F$60,Y14*$I$60+$K$60,IF(Y14&lt;$F$61,Y14*$I$61+$K$61,IF(Y14&lt;$F$62,Y14*$I$62+$K$62,$K$63))))),IF(Y14&lt;$F$64,Y14,IF(Y14&lt;$F$65,$K$65,IF(Y14&lt;$F$66,Y14*$I$66+$K$66,IF(Y14&lt;$F$67,Y14*$I$67+$K$67,IF(Y14&lt;$F$68,Y14*$I$68+$K$68,$K$69)))))))</f>
        <v>0</v>
      </c>
      <c r="Z17" s="39" t="n">
        <f aca="false">IF(OR(Z3=0,Z14=0),0,IF(Z3&lt;64,IF(Z14&lt;$F$58,Z14,IF(Z14&lt;$F$59,$K$59,IF(Z14&lt;$F$60,Z14*$I$60+$K$60,IF(Z14&lt;$F$61,Z14*$I$61+$K$61,IF(Z14&lt;$F$62,Z14*$I$62+$K$62,$K$63))))),IF(Z14&lt;$F$64,Z14,IF(Z14&lt;$F$65,$K$65,IF(Z14&lt;$F$66,Z14*$I$66+$K$66,IF(Z14&lt;$F$67,Z14*$I$67+$K$67,IF(Z14&lt;$F$68,Z14*$I$68+$K$68,$K$69)))))))</f>
        <v>0</v>
      </c>
      <c r="AA17" s="39" t="n">
        <f aca="false">IF(OR(AA3=0,AA14=0),0,IF(AA3&lt;64,IF(AA14&lt;$F$58,AA14,IF(AA14&lt;$F$59,$K$59,IF(AA14&lt;$F$60,AA14*$I$60+$K$60,IF(AA14&lt;$F$61,AA14*$I$61+$K$61,IF(AA14&lt;$F$62,AA14*$I$62+$K$62,$K$63))))),IF(AA14&lt;$F$64,AA14,IF(AA14&lt;$F$65,$K$65,IF(AA14&lt;$F$66,AA14*$I$66+$K$66,IF(AA14&lt;$F$67,AA14*$I$67+$K$67,IF(AA14&lt;$F$68,AA14*$I$68+$K$68,$K$69)))))))</f>
        <v>0</v>
      </c>
      <c r="AB17" s="39" t="n">
        <f aca="false">IF(OR(AB3=0,AB14=0),0,IF(AB3&lt;64,IF(AB14&lt;$F$58,AB14,IF(AB14&lt;$F$59,$K$59,IF(AB14&lt;$F$60,AB14*$I$60+$K$60,IF(AB14&lt;$F$61,AB14*$I$61+$K$61,IF(AB14&lt;$F$62,AB14*$I$62+$K$62,$K$63))))),IF(AB14&lt;$F$64,AB14,IF(AB14&lt;$F$65,$K$65,IF(AB14&lt;$F$66,AB14*$I$66+$K$66,IF(AB14&lt;$F$67,AB14*$I$67+$K$67,IF(AB14&lt;$F$68,AB14*$I$68+$K$68,$K$69)))))))</f>
        <v>0</v>
      </c>
      <c r="AC17" s="39" t="n">
        <f aca="false">IF(OR(AC3=0,AC14=0),0,IF(AC3&lt;64,IF(AC14&lt;$F$58,AC14,IF(AC14&lt;$F$59,$K$59,IF(AC14&lt;$F$60,AC14*$I$60+$K$60,IF(AC14&lt;$F$61,AC14*$I$61+$K$61,IF(AC14&lt;$F$62,AC14*$I$62+$K$62,$K$63))))),IF(AC14&lt;$F$64,AC14,IF(AC14&lt;$F$65,$K$65,IF(AC14&lt;$F$66,AC14*$I$66+$K$66,IF(AC14&lt;$F$67,AC14*$I$67+$K$67,IF(AC14&lt;$F$68,AC14*$I$68+$K$68,$K$69)))))))</f>
        <v>0</v>
      </c>
      <c r="AD17" s="39" t="n">
        <f aca="false">IF(OR(AD3=0,AD14=0),0,IF(AD3&lt;64,IF(AD14&lt;$F$58,AD14,IF(AD14&lt;$F$59,$K$59,IF(AD14&lt;$F$60,AD14*$I$60+$K$60,IF(AD14&lt;$F$61,AD14*$I$61+$K$61,IF(AD14&lt;$F$62,AD14*$I$62+$K$62,$K$63))))),IF(AD14&lt;$F$64,AD14,IF(AD14&lt;$F$65,$K$65,IF(AD14&lt;$F$66,AD14*$I$66+$K$66,IF(AD14&lt;$F$67,AD14*$I$67+$K$67,IF(AD14&lt;$F$68,AD14*$I$68+$K$68,$K$69)))))))</f>
        <v>0</v>
      </c>
      <c r="AE17" s="39" t="n">
        <f aca="false">IF(OR(AE3=0,AE14=0),0,IF(AE3&lt;64,IF(AE14&lt;$F$58,AE14,IF(AE14&lt;$F$59,$K$59,IF(AE14&lt;$F$60,AE14*$I$60+$K$60,IF(AE14&lt;$F$61,AE14*$I$61+$K$61,IF(AE14&lt;$F$62,AE14*$I$62+$K$62,$K$63))))),IF(AE14&lt;$F$64,AE14,IF(AE14&lt;$F$65,$K$65,IF(AE14&lt;$F$66,AE14*$I$66+$K$66,IF(AE14&lt;$F$67,AE14*$I$67+$K$67,IF(AE14&lt;$F$68,AE14*$I$68+$K$68,$K$69)))))))</f>
        <v>0</v>
      </c>
      <c r="AF17" s="39" t="n">
        <f aca="false">IF(OR(AF3=0,AF14=0),0,IF(AF3&lt;64,IF(AF14&lt;$F$58,AF14,IF(AF14&lt;$F$59,$K$59,IF(AF14&lt;$F$60,AF14*$I$60+$K$60,IF(AF14&lt;$F$61,AF14*$I$61+$K$61,IF(AF14&lt;$F$62,AF14*$I$62+$K$62,$K$63))))),IF(AF14&lt;$F$64,AF14,IF(AF14&lt;$F$65,$K$65,IF(AF14&lt;$F$66,AF14*$I$66+$K$66,IF(AF14&lt;$F$67,AF14*$I$67+$K$67,IF(AF14&lt;$F$68,AF14*$I$68+$K$68,$K$69)))))))</f>
        <v>0</v>
      </c>
      <c r="AG17" s="39" t="n">
        <f aca="false">IF(OR(AG3=0,AG14=0),0,IF(AG3&lt;64,IF(AG14&lt;$F$58,AG14,IF(AG14&lt;$F$59,$K$59,IF(AG14&lt;$F$60,AG14*$I$60+$K$60,IF(AG14&lt;$F$61,AG14*$I$61+$K$61,IF(AG14&lt;$F$62,AG14*$I$62+$K$62,$K$63))))),IF(AG14&lt;$F$64,AG14,IF(AG14&lt;$F$65,$K$65,IF(AG14&lt;$F$66,AG14*$I$66+$K$66,IF(AG14&lt;$F$67,AG14*$I$67+$K$67,IF(AG14&lt;$F$68,AG14*$I$68+$K$68,$K$69)))))))</f>
        <v>0</v>
      </c>
      <c r="AH17" s="39" t="n">
        <f aca="false">IF(OR(AH3=0,AH14=0),0,IF(AH3&lt;64,IF(AH14&lt;$F$58,AH14,IF(AH14&lt;$F$59,$K$59,IF(AH14&lt;$F$60,AH14*$I$60+$K$60,IF(AH14&lt;$F$61,AH14*$I$61+$K$61,IF(AH14&lt;$F$62,AH14*$I$62+$K$62,$K$63))))),IF(AH14&lt;$F$64,AH14,IF(AH14&lt;$F$65,$K$65,IF(AH14&lt;$F$66,AH14*$I$66+$K$66,IF(AH14&lt;$F$67,AH14*$I$67+$K$67,IF(AH14&lt;$F$68,AH14*$I$68+$K$68,$K$69)))))))</f>
        <v>0</v>
      </c>
      <c r="AI17" s="39" t="n">
        <f aca="false">IF(OR(AI3=0,AI14=0),0,IF(AI3&lt;64,IF(AI14&lt;$F$58,AI14,IF(AI14&lt;$F$59,$K$59,IF(AI14&lt;$F$60,AI14*$I$60+$K$60,IF(AI14&lt;$F$61,AI14*$I$61+$K$61,IF(AI14&lt;$F$62,AI14*$I$62+$K$62,$K$63))))),IF(AI14&lt;$F$64,AI14,IF(AI14&lt;$F$65,$K$65,IF(AI14&lt;$F$66,AI14*$I$66+$K$66,IF(AI14&lt;$F$67,AI14*$I$67+$K$67,IF(AI14&lt;$F$68,AI14*$I$68+$K$68,$K$69)))))))</f>
        <v>0</v>
      </c>
      <c r="AJ17" s="39" t="n">
        <f aca="false">IF(OR(AJ3=0,AJ14=0),0,IF(AJ3&lt;64,IF(AJ14&lt;$F$58,AJ14,IF(AJ14&lt;$F$59,$K$59,IF(AJ14&lt;$F$60,AJ14*$I$60+$K$60,IF(AJ14&lt;$F$61,AJ14*$I$61+$K$61,IF(AJ14&lt;$F$62,AJ14*$I$62+$K$62,$K$63))))),IF(AJ14&lt;$F$64,AJ14,IF(AJ14&lt;$F$65,$K$65,IF(AJ14&lt;$F$66,AJ14*$I$66+$K$66,IF(AJ14&lt;$F$67,AJ14*$I$67+$K$67,IF(AJ14&lt;$F$68,AJ14*$I$68+$K$68,$K$69)))))))</f>
        <v>0</v>
      </c>
      <c r="AK17" s="39" t="n">
        <f aca="false">IF(OR(AK3=0,AK14=0),0,IF(AK3&lt;64,IF(AK14&lt;$F$58,AK14,IF(AK14&lt;$F$59,$K$59,IF(AK14&lt;$F$60,AK14*$I$60+$K$60,IF(AK14&lt;$F$61,AK14*$I$61+$K$61,IF(AK14&lt;$F$62,AK14*$I$62+$K$62,$K$63))))),IF(AK14&lt;$F$64,AK14,IF(AK14&lt;$F$65,$K$65,IF(AK14&lt;$F$66,AK14*$I$66+$K$66,IF(AK14&lt;$F$67,AK14*$I$67+$K$67,IF(AK14&lt;$F$68,AK14*$I$68+$K$68,$K$69)))))))</f>
        <v>0</v>
      </c>
      <c r="AL17" s="39" t="n">
        <f aca="false">IF(OR(AL3=0,AL14=0),0,IF(AL3&lt;64,IF(AL14&lt;$F$58,AL14,IF(AL14&lt;$F$59,$K$59,IF(AL14&lt;$F$60,AL14*$I$60+$K$60,IF(AL14&lt;$F$61,AL14*$I$61+$K$61,IF(AL14&lt;$F$62,AL14*$I$62+$K$62,$K$63))))),IF(AL14&lt;$F$64,AL14,IF(AL14&lt;$F$65,$K$65,IF(AL14&lt;$F$66,AL14*$I$66+$K$66,IF(AL14&lt;$F$67,AL14*$I$67+$K$67,IF(AL14&lt;$F$68,AL14*$I$68+$K$68,$K$69)))))))</f>
        <v>0</v>
      </c>
      <c r="AM17" s="39" t="n">
        <f aca="false">IF(OR(AM3=0,AM14=0),0,IF(AM3&lt;64,IF(AM14&lt;$F$58,AM14,IF(AM14&lt;$F$59,$K$59,IF(AM14&lt;$F$60,AM14*$I$60+$K$60,IF(AM14&lt;$F$61,AM14*$I$61+$K$61,IF(AM14&lt;$F$62,AM14*$I$62+$K$62,$K$63))))),IF(AM14&lt;$F$64,AM14,IF(AM14&lt;$F$65,$K$65,IF(AM14&lt;$F$66,AM14*$I$66+$K$66,IF(AM14&lt;$F$67,AM14*$I$67+$K$67,IF(AM14&lt;$F$68,AM14*$I$68+$K$68,$K$69)))))))</f>
        <v>0</v>
      </c>
      <c r="AN17" s="39" t="n">
        <f aca="false">IF(OR(AN3=0,AN14=0),0,IF(AN3&lt;64,IF(AN14&lt;$F$58,AN14,IF(AN14&lt;$F$59,$K$59,IF(AN14&lt;$F$60,AN14*$I$60+$K$60,IF(AN14&lt;$F$61,AN14*$I$61+$K$61,IF(AN14&lt;$F$62,AN14*$I$62+$K$62,$K$63))))),IF(AN14&lt;$F$64,AN14,IF(AN14&lt;$F$65,$K$65,IF(AN14&lt;$F$66,AN14*$I$66+$K$66,IF(AN14&lt;$F$67,AN14*$I$67+$K$67,IF(AN14&lt;$F$68,AN14*$I$68+$K$68,$K$69)))))))</f>
        <v>0</v>
      </c>
      <c r="AO17" s="39" t="n">
        <f aca="false">IF(OR(AO3=0,AO14=0),0,IF(AO3&lt;64,IF(AO14&lt;$F$58,AO14,IF(AO14&lt;$F$59,$K$59,IF(AO14&lt;$F$60,AO14*$I$60+$K$60,IF(AO14&lt;$F$61,AO14*$I$61+$K$61,IF(AO14&lt;$F$62,AO14*$I$62+$K$62,$K$63))))),IF(AO14&lt;$F$64,AO14,IF(AO14&lt;$F$65,$K$65,IF(AO14&lt;$F$66,AO14*$I$66+$K$66,IF(AO14&lt;$F$67,AO14*$I$67+$K$67,IF(AO14&lt;$F$68,AO14*$I$68+$K$68,$K$69)))))))</f>
        <v>0</v>
      </c>
      <c r="AP17" s="39" t="n">
        <f aca="false">IF(OR(AP3=0,AP14=0),0,IF(AP3&lt;64,IF(AP14&lt;$F$58,AP14,IF(AP14&lt;$F$59,$K$59,IF(AP14&lt;$F$60,AP14*$I$60+$K$60,IF(AP14&lt;$F$61,AP14*$I$61+$K$61,IF(AP14&lt;$F$62,AP14*$I$62+$K$62,$K$63))))),IF(AP14&lt;$F$64,AP14,IF(AP14&lt;$F$65,$K$65,IF(AP14&lt;$F$66,AP14*$I$66+$K$66,IF(AP14&lt;$F$67,AP14*$I$67+$K$67,IF(AP14&lt;$F$68,AP14*$I$68+$K$68,$K$69)))))))</f>
        <v>0</v>
      </c>
      <c r="AQ17" s="39" t="n">
        <f aca="false">IF(OR(AQ3=0,AQ14=0),0,IF(AQ3&lt;64,IF(AQ14&lt;$F$58,AQ14,IF(AQ14&lt;$F$59,$K$59,IF(AQ14&lt;$F$60,AQ14*$I$60+$K$60,IF(AQ14&lt;$F$61,AQ14*$I$61+$K$61,IF(AQ14&lt;$F$62,AQ14*$I$62+$K$62,$K$63))))),IF(AQ14&lt;$F$64,AQ14,IF(AQ14&lt;$F$65,$K$65,IF(AQ14&lt;$F$66,AQ14*$I$66+$K$66,IF(AQ14&lt;$F$67,AQ14*$I$67+$K$67,IF(AQ14&lt;$F$68,AQ14*$I$68+$K$68,$K$69)))))))</f>
        <v>0</v>
      </c>
      <c r="AR17" s="39" t="n">
        <f aca="false">IF(OR(AR3=0,AR14=0),0,IF(AR3&lt;64,IF(AR14&lt;$F$58,AR14,IF(AR14&lt;$F$59,$K$59,IF(AR14&lt;$F$60,AR14*$I$60+$K$60,IF(AR14&lt;$F$61,AR14*$I$61+$K$61,IF(AR14&lt;$F$62,AR14*$I$62+$K$62,$K$63))))),IF(AR14&lt;$F$64,AR14,IF(AR14&lt;$F$65,$K$65,IF(AR14&lt;$F$66,AR14*$I$66+$K$66,IF(AR14&lt;$F$67,AR14*$I$67+$K$67,IF(AR14&lt;$F$68,AR14*$I$68+$K$68,$K$69)))))))</f>
        <v>0</v>
      </c>
      <c r="AS17" s="39" t="n">
        <f aca="false">IF(OR(AS3=0,AS14=0),0,IF(AS3&lt;64,IF(AS14&lt;$F$58,AS14,IF(AS14&lt;$F$59,$K$59,IF(AS14&lt;$F$60,AS14*$I$60+$K$60,IF(AS14&lt;$F$61,AS14*$I$61+$K$61,IF(AS14&lt;$F$62,AS14*$I$62+$K$62,$K$63))))),IF(AS14&lt;$F$64,AS14,IF(AS14&lt;$F$65,$K$65,IF(AS14&lt;$F$66,AS14*$I$66+$K$66,IF(AS14&lt;$F$67,AS14*$I$67+$K$67,IF(AS14&lt;$F$68,AS14*$I$68+$K$68,$K$69)))))))</f>
        <v>0</v>
      </c>
    </row>
    <row r="18" customFormat="false" ht="17" hidden="false" customHeight="false" outlineLevel="0" collapsed="false">
      <c r="A18" s="113"/>
      <c r="B18" s="39" t="s">
        <v>30</v>
      </c>
      <c r="C18" s="39"/>
      <c r="D18" s="39" t="n">
        <f aca="false">IF(OR(D4=0,D15=0),0,IF(D4&lt;64,IF(D15&lt;$F$58,D15,IF(D15&lt;$F$59,$K$59,IF(D15&lt;$F$60,D15*$I$60+$K$60,IF(D15&lt;$F$61,D15*$I$61+$K$61,IF(D15&lt;$F$62,D15*$I$62+$K$62,$K$63))))),IF(D15&lt;$F$64,D15,IF(D15&lt;$F$65,$K$65,IF(D15&lt;$F$66,D15*$I$66+$K$66,IF(D15&lt;$F$67,D15*$I$67+$K$67,IF(D15&lt;$F$68,D15*$I$68+$K$68,$K$69)))))))</f>
        <v>0</v>
      </c>
      <c r="E18" s="39" t="n">
        <f aca="false">IF(OR(E4=0,E15=0),0,IF(E4&lt;64,IF(E15&lt;$F$58,E15,IF(E15&lt;$F$59,$K$59,IF(E15&lt;$F$60,E15*$I$60+$K$60,IF(E15&lt;$F$61,E15*$I$61+$K$61,IF(E15&lt;$F$62,E15*$I$62+$K$62,$K$63))))),IF(E15&lt;$F$64,E15,IF(E15&lt;$F$65,$K$65,IF(E15&lt;$F$66,E15*$I$66+$K$66,IF(E15&lt;$F$67,E15*$I$67+$K$67,IF(E15&lt;$F$68,E15*$I$68+$K$68,$K$69)))))))</f>
        <v>0</v>
      </c>
      <c r="F18" s="39" t="n">
        <f aca="false">IF(OR(F4=0,F15=0),0,IF(F4&lt;64,IF(F15&lt;$F$58,F15,IF(F15&lt;$F$59,$K$59,IF(F15&lt;$F$60,F15*$I$60+$K$60,IF(F15&lt;$F$61,F15*$I$61+$K$61,IF(F15&lt;$F$62,F15*$I$62+$K$62,$K$63))))),IF(F15&lt;$F$64,F15,IF(F15&lt;$F$65,$K$65,IF(F15&lt;$F$66,F15*$I$66+$K$66,IF(F15&lt;$F$67,F15*$I$67+$K$67,IF(F15&lt;$F$68,F15*$I$68+$K$68,$K$69)))))))</f>
        <v>0</v>
      </c>
      <c r="G18" s="39" t="n">
        <f aca="false">IF(OR(G4=0,G15=0),0,IF(G4&lt;64,IF(G15&lt;$F$58,G15,IF(G15&lt;$F$59,$K$59,IF(G15&lt;$F$60,G15*$I$60+$K$60,IF(G15&lt;$F$61,G15*$I$61+$K$61,IF(G15&lt;$F$62,G15*$I$62+$K$62,$K$63))))),IF(G15&lt;$F$64,G15,IF(G15&lt;$F$65,$K$65,IF(G15&lt;$F$66,G15*$I$66+$K$66,IF(G15&lt;$F$67,G15*$I$67+$K$67,IF(G15&lt;$F$68,G15*$I$68+$K$68,$K$69)))))))</f>
        <v>0</v>
      </c>
      <c r="H18" s="39" t="n">
        <f aca="false">IF(OR(H4=0,H15=0),0,IF(H4&lt;64,IF(H15&lt;$F$58,H15,IF(H15&lt;$F$59,$K$59,IF(H15&lt;$F$60,H15*$I$60+$K$60,IF(H15&lt;$F$61,H15*$I$61+$K$61,IF(H15&lt;$F$62,H15*$I$62+$K$62,$K$63))))),IF(H15&lt;$F$64,H15,IF(H15&lt;$F$65,$K$65,IF(H15&lt;$F$66,H15*$I$66+$K$66,IF(H15&lt;$F$67,H15*$I$67+$K$67,IF(H15&lt;$F$68,H15*$I$68+$K$68,$K$69)))))))</f>
        <v>0</v>
      </c>
      <c r="I18" s="39" t="n">
        <f aca="false">IF(OR(I4=0,I15=0),0,IF(I4&lt;64,IF(I15&lt;$F$58,I15,IF(I15&lt;$F$59,$K$59,IF(I15&lt;$F$60,I15*$I$60+$K$60,IF(I15&lt;$F$61,I15*$I$61+$K$61,IF(I15&lt;$F$62,I15*$I$62+$K$62,$K$63))))),IF(I15&lt;$F$64,I15,IF(I15&lt;$F$65,$K$65,IF(I15&lt;$F$66,I15*$I$66+$K$66,IF(I15&lt;$F$67,I15*$I$67+$K$67,IF(I15&lt;$F$68,I15*$I$68+$K$68,$K$69)))))))</f>
        <v>0</v>
      </c>
      <c r="J18" s="39" t="n">
        <f aca="false">IF(OR(J4=0,J15=0),0,IF(J4&lt;64,IF(J15&lt;$F$58,J15,IF(J15&lt;$F$59,$K$59,IF(J15&lt;$F$60,J15*$I$60+$K$60,IF(J15&lt;$F$61,J15*$I$61+$K$61,IF(J15&lt;$F$62,J15*$I$62+$K$62,$K$63))))),IF(J15&lt;$F$64,J15,IF(J15&lt;$F$65,$K$65,IF(J15&lt;$F$66,J15*$I$66+$K$66,IF(J15&lt;$F$67,J15*$I$67+$K$67,IF(J15&lt;$F$68,J15*$I$68+$K$68,$K$69)))))))</f>
        <v>0</v>
      </c>
      <c r="K18" s="39" t="n">
        <f aca="false">IF(OR(K4=0,K15=0),0,IF(K4&lt;64,IF(K15&lt;$F$58,K15,IF(K15&lt;$F$59,$K$59,IF(K15&lt;$F$60,K15*$I$60+$K$60,IF(K15&lt;$F$61,K15*$I$61+$K$61,IF(K15&lt;$F$62,K15*$I$62+$K$62,$K$63))))),IF(K15&lt;$F$64,K15,IF(K15&lt;$F$65,$K$65,IF(K15&lt;$F$66,K15*$I$66+$K$66,IF(K15&lt;$F$67,K15*$I$67+$K$67,IF(K15&lt;$F$68,K15*$I$68+$K$68,$K$69)))))))</f>
        <v>0</v>
      </c>
      <c r="L18" s="39" t="n">
        <f aca="false">IF(OR(L4=0,L15=0),0,IF(L4&lt;64,IF(L15&lt;$F$58,L15,IF(L15&lt;$F$59,$K$59,IF(L15&lt;$F$60,L15*$I$60+$K$60,IF(L15&lt;$F$61,L15*$I$61+$K$61,IF(L15&lt;$F$62,L15*$I$62+$K$62,$K$63))))),IF(L15&lt;$F$64,L15,IF(L15&lt;$F$65,$K$65,IF(L15&lt;$F$66,L15*$I$66+$K$66,IF(L15&lt;$F$67,L15*$I$67+$K$67,IF(L15&lt;$F$68,L15*$I$68+$K$68,$K$69)))))))</f>
        <v>0</v>
      </c>
      <c r="M18" s="39" t="n">
        <f aca="false">IF(OR(M4=0,M15=0),0,IF(M4&lt;64,IF(M15&lt;$F$58,M15,IF(M15&lt;$F$59,$K$59,IF(M15&lt;$F$60,M15*$I$60+$K$60,IF(M15&lt;$F$61,M15*$I$61+$K$61,IF(M15&lt;$F$62,M15*$I$62+$K$62,$K$63))))),IF(M15&lt;$F$64,M15,IF(M15&lt;$F$65,$K$65,IF(M15&lt;$F$66,M15*$I$66+$K$66,IF(M15&lt;$F$67,M15*$I$67+$K$67,IF(M15&lt;$F$68,M15*$I$68+$K$68,$K$69)))))))</f>
        <v>0</v>
      </c>
      <c r="N18" s="39" t="n">
        <f aca="false">IF(OR(N4=0,N15=0),0,IF(N4&lt;64,IF(N15&lt;$F$58,N15,IF(N15&lt;$F$59,$K$59,IF(N15&lt;$F$60,N15*$I$60+$K$60,IF(N15&lt;$F$61,N15*$I$61+$K$61,IF(N15&lt;$F$62,N15*$I$62+$K$62,$K$63))))),IF(N15&lt;$F$64,N15,IF(N15&lt;$F$65,$K$65,IF(N15&lt;$F$66,N15*$I$66+$K$66,IF(N15&lt;$F$67,N15*$I$67+$K$67,IF(N15&lt;$F$68,N15*$I$68+$K$68,$K$69)))))))</f>
        <v>0</v>
      </c>
      <c r="O18" s="39" t="n">
        <f aca="false">IF(OR(O4=0,O15=0),0,IF(O4&lt;64,IF(O15&lt;$F$58,O15,IF(O15&lt;$F$59,$K$59,IF(O15&lt;$F$60,O15*$I$60+$K$60,IF(O15&lt;$F$61,O15*$I$61+$K$61,IF(O15&lt;$F$62,O15*$I$62+$K$62,$K$63))))),IF(O15&lt;$F$64,O15,IF(O15&lt;$F$65,$K$65,IF(O15&lt;$F$66,O15*$I$66+$K$66,IF(O15&lt;$F$67,O15*$I$67+$K$67,IF(O15&lt;$F$68,O15*$I$68+$K$68,$K$69)))))))</f>
        <v>0</v>
      </c>
      <c r="P18" s="39" t="n">
        <f aca="false">IF(OR(P4=0,P15=0),0,IF(P4&lt;64,IF(P15&lt;$F$58,P15,IF(P15&lt;$F$59,$K$59,IF(P15&lt;$F$60,P15*$I$60+$K$60,IF(P15&lt;$F$61,P15*$I$61+$K$61,IF(P15&lt;$F$62,P15*$I$62+$K$62,$K$63))))),IF(P15&lt;$F$64,P15,IF(P15&lt;$F$65,$K$65,IF(P15&lt;$F$66,P15*$I$66+$K$66,IF(P15&lt;$F$67,P15*$I$67+$K$67,IF(P15&lt;$F$68,P15*$I$68+$K$68,$K$69)))))))</f>
        <v>0</v>
      </c>
      <c r="Q18" s="39" t="n">
        <f aca="false">IF(OR(Q4=0,Q15=0),0,IF(Q4&lt;64,IF(Q15&lt;$F$58,Q15,IF(Q15&lt;$F$59,$K$59,IF(Q15&lt;$F$60,Q15*$I$60+$K$60,IF(Q15&lt;$F$61,Q15*$I$61+$K$61,IF(Q15&lt;$F$62,Q15*$I$62+$K$62,$K$63))))),IF(Q15&lt;$F$64,Q15,IF(Q15&lt;$F$65,$K$65,IF(Q15&lt;$F$66,Q15*$I$66+$K$66,IF(Q15&lt;$F$67,Q15*$I$67+$K$67,IF(Q15&lt;$F$68,Q15*$I$68+$K$68,$K$69)))))))</f>
        <v>0</v>
      </c>
      <c r="R18" s="39" t="n">
        <f aca="false">IF(OR(R4=0,R15=0),0,IF(R4&lt;64,IF(R15&lt;$F$58,R15,IF(R15&lt;$F$59,$K$59,IF(R15&lt;$F$60,R15*$I$60+$K$60,IF(R15&lt;$F$61,R15*$I$61+$K$61,IF(R15&lt;$F$62,R15*$I$62+$K$62,$K$63))))),IF(R15&lt;$F$64,R15,IF(R15&lt;$F$65,$K$65,IF(R15&lt;$F$66,R15*$I$66+$K$66,IF(R15&lt;$F$67,R15*$I$67+$K$67,IF(R15&lt;$F$68,R15*$I$68+$K$68,$K$69)))))))</f>
        <v>0</v>
      </c>
      <c r="S18" s="39" t="n">
        <f aca="false">IF(OR(S4=0,S15=0),0,IF(S4&lt;64,IF(S15&lt;$F$58,S15,IF(S15&lt;$F$59,$K$59,IF(S15&lt;$F$60,S15*$I$60+$K$60,IF(S15&lt;$F$61,S15*$I$61+$K$61,IF(S15&lt;$F$62,S15*$I$62+$K$62,$K$63))))),IF(S15&lt;$F$64,S15,IF(S15&lt;$F$65,$K$65,IF(S15&lt;$F$66,S15*$I$66+$K$66,IF(S15&lt;$F$67,S15*$I$67+$K$67,IF(S15&lt;$F$68,S15*$I$68+$K$68,$K$69)))))))</f>
        <v>0</v>
      </c>
      <c r="T18" s="39" t="n">
        <f aca="false">IF(OR(T4=0,T15=0),0,IF(T4&lt;64,IF(T15&lt;$F$58,T15,IF(T15&lt;$F$59,$K$59,IF(T15&lt;$F$60,T15*$I$60+$K$60,IF(T15&lt;$F$61,T15*$I$61+$K$61,IF(T15&lt;$F$62,T15*$I$62+$K$62,$K$63))))),IF(T15&lt;$F$64,T15,IF(T15&lt;$F$65,$K$65,IF(T15&lt;$F$66,T15*$I$66+$K$66,IF(T15&lt;$F$67,T15*$I$67+$K$67,IF(T15&lt;$F$68,T15*$I$68+$K$68,$K$69)))))))</f>
        <v>0</v>
      </c>
      <c r="U18" s="39" t="n">
        <f aca="false">IF(OR(U4=0,U15=0),0,IF(U4&lt;64,IF(U15&lt;$F$58,U15,IF(U15&lt;$F$59,$K$59,IF(U15&lt;$F$60,U15*$I$60+$K$60,IF(U15&lt;$F$61,U15*$I$61+$K$61,IF(U15&lt;$F$62,U15*$I$62+$K$62,$K$63))))),IF(U15&lt;$F$64,U15,IF(U15&lt;$F$65,$K$65,IF(U15&lt;$F$66,U15*$I$66+$K$66,IF(U15&lt;$F$67,U15*$I$67+$K$67,IF(U15&lt;$F$68,U15*$I$68+$K$68,$K$69)))))))</f>
        <v>0</v>
      </c>
      <c r="V18" s="39" t="n">
        <f aca="false">IF(OR(V4=0,V15=0),0,IF(V4&lt;64,IF(V15&lt;$F$58,V15,IF(V15&lt;$F$59,$K$59,IF(V15&lt;$F$60,V15*$I$60+$K$60,IF(V15&lt;$F$61,V15*$I$61+$K$61,IF(V15&lt;$F$62,V15*$I$62+$K$62,$K$63))))),IF(V15&lt;$F$64,V15,IF(V15&lt;$F$65,$K$65,IF(V15&lt;$F$66,V15*$I$66+$K$66,IF(V15&lt;$F$67,V15*$I$67+$K$67,IF(V15&lt;$F$68,V15*$I$68+$K$68,$K$69)))))))</f>
        <v>0</v>
      </c>
      <c r="W18" s="39" t="n">
        <f aca="false">IF(OR(W4=0,W15=0),0,IF(W4&lt;64,IF(W15&lt;$F$58,W15,IF(W15&lt;$F$59,$K$59,IF(W15&lt;$F$60,W15*$I$60+$K$60,IF(W15&lt;$F$61,W15*$I$61+$K$61,IF(W15&lt;$F$62,W15*$I$62+$K$62,$K$63))))),IF(W15&lt;$F$64,W15,IF(W15&lt;$F$65,$K$65,IF(W15&lt;$F$66,W15*$I$66+$K$66,IF(W15&lt;$F$67,W15*$I$67+$K$67,IF(W15&lt;$F$68,W15*$I$68+$K$68,$K$69)))))))</f>
        <v>0</v>
      </c>
      <c r="X18" s="39" t="n">
        <f aca="false">IF(OR(X4=0,X15=0),0,IF(X4&lt;64,IF(X15&lt;$F$58,X15,IF(X15&lt;$F$59,$K$59,IF(X15&lt;$F$60,X15*$I$60+$K$60,IF(X15&lt;$F$61,X15*$I$61+$K$61,IF(X15&lt;$F$62,X15*$I$62+$K$62,$K$63))))),IF(X15&lt;$F$64,X15,IF(X15&lt;$F$65,$K$65,IF(X15&lt;$F$66,X15*$I$66+$K$66,IF(X15&lt;$F$67,X15*$I$67+$K$67,IF(X15&lt;$F$68,X15*$I$68+$K$68,$K$69)))))))</f>
        <v>0</v>
      </c>
      <c r="Y18" s="39" t="n">
        <f aca="false">IF(OR(Y4=0,Y15=0),0,IF(Y4&lt;64,IF(Y15&lt;$F$58,Y15,IF(Y15&lt;$F$59,$K$59,IF(Y15&lt;$F$60,Y15*$I$60+$K$60,IF(Y15&lt;$F$61,Y15*$I$61+$K$61,IF(Y15&lt;$F$62,Y15*$I$62+$K$62,$K$63))))),IF(Y15&lt;$F$64,Y15,IF(Y15&lt;$F$65,$K$65,IF(Y15&lt;$F$66,Y15*$I$66+$K$66,IF(Y15&lt;$F$67,Y15*$I$67+$K$67,IF(Y15&lt;$F$68,Y15*$I$68+$K$68,$K$69)))))))</f>
        <v>0</v>
      </c>
      <c r="Z18" s="39" t="n">
        <f aca="false">IF(OR(Z4=0,Z15=0),0,IF(Z4&lt;64,IF(Z15&lt;$F$58,Z15,IF(Z15&lt;$F$59,$K$59,IF(Z15&lt;$F$60,Z15*$I$60+$K$60,IF(Z15&lt;$F$61,Z15*$I$61+$K$61,IF(Z15&lt;$F$62,Z15*$I$62+$K$62,$K$63))))),IF(Z15&lt;$F$64,Z15,IF(Z15&lt;$F$65,$K$65,IF(Z15&lt;$F$66,Z15*$I$66+$K$66,IF(Z15&lt;$F$67,Z15*$I$67+$K$67,IF(Z15&lt;$F$68,Z15*$I$68+$K$68,$K$69)))))))</f>
        <v>0</v>
      </c>
      <c r="AA18" s="39" t="n">
        <f aca="false">IF(OR(AA4=0,AA15=0),0,IF(AA4&lt;64,IF(AA15&lt;$F$58,AA15,IF(AA15&lt;$F$59,$K$59,IF(AA15&lt;$F$60,AA15*$I$60+$K$60,IF(AA15&lt;$F$61,AA15*$I$61+$K$61,IF(AA15&lt;$F$62,AA15*$I$62+$K$62,$K$63))))),IF(AA15&lt;$F$64,AA15,IF(AA15&lt;$F$65,$K$65,IF(AA15&lt;$F$66,AA15*$I$66+$K$66,IF(AA15&lt;$F$67,AA15*$I$67+$K$67,IF(AA15&lt;$F$68,AA15*$I$68+$K$68,$K$69)))))))</f>
        <v>0</v>
      </c>
      <c r="AB18" s="39" t="n">
        <f aca="false">IF(OR(AB4=0,AB15=0),0,IF(AB4&lt;64,IF(AB15&lt;$F$58,AB15,IF(AB15&lt;$F$59,$K$59,IF(AB15&lt;$F$60,AB15*$I$60+$K$60,IF(AB15&lt;$F$61,AB15*$I$61+$K$61,IF(AB15&lt;$F$62,AB15*$I$62+$K$62,$K$63))))),IF(AB15&lt;$F$64,AB15,IF(AB15&lt;$F$65,$K$65,IF(AB15&lt;$F$66,AB15*$I$66+$K$66,IF(AB15&lt;$F$67,AB15*$I$67+$K$67,IF(AB15&lt;$F$68,AB15*$I$68+$K$68,$K$69)))))))</f>
        <v>0</v>
      </c>
      <c r="AC18" s="39" t="n">
        <f aca="false">IF(OR(AC4=0,AC15=0),0,IF(AC4&lt;64,IF(AC15&lt;$F$58,AC15,IF(AC15&lt;$F$59,$K$59,IF(AC15&lt;$F$60,AC15*$I$60+$K$60,IF(AC15&lt;$F$61,AC15*$I$61+$K$61,IF(AC15&lt;$F$62,AC15*$I$62+$K$62,$K$63))))),IF(AC15&lt;$F$64,AC15,IF(AC15&lt;$F$65,$K$65,IF(AC15&lt;$F$66,AC15*$I$66+$K$66,IF(AC15&lt;$F$67,AC15*$I$67+$K$67,IF(AC15&lt;$F$68,AC15*$I$68+$K$68,$K$69)))))))</f>
        <v>0</v>
      </c>
      <c r="AD18" s="39" t="n">
        <f aca="false">IF(OR(AD4=0,AD15=0),0,IF(AD4&lt;64,IF(AD15&lt;$F$58,AD15,IF(AD15&lt;$F$59,$K$59,IF(AD15&lt;$F$60,AD15*$I$60+$K$60,IF(AD15&lt;$F$61,AD15*$I$61+$K$61,IF(AD15&lt;$F$62,AD15*$I$62+$K$62,$K$63))))),IF(AD15&lt;$F$64,AD15,IF(AD15&lt;$F$65,$K$65,IF(AD15&lt;$F$66,AD15*$I$66+$K$66,IF(AD15&lt;$F$67,AD15*$I$67+$K$67,IF(AD15&lt;$F$68,AD15*$I$68+$K$68,$K$69)))))))</f>
        <v>0</v>
      </c>
      <c r="AE18" s="39" t="n">
        <f aca="false">IF(OR(AE4=0,AE15=0),0,IF(AE4&lt;64,IF(AE15&lt;$F$58,AE15,IF(AE15&lt;$F$59,$K$59,IF(AE15&lt;$F$60,AE15*$I$60+$K$60,IF(AE15&lt;$F$61,AE15*$I$61+$K$61,IF(AE15&lt;$F$62,AE15*$I$62+$K$62,$K$63))))),IF(AE15&lt;$F$64,AE15,IF(AE15&lt;$F$65,$K$65,IF(AE15&lt;$F$66,AE15*$I$66+$K$66,IF(AE15&lt;$F$67,AE15*$I$67+$K$67,IF(AE15&lt;$F$68,AE15*$I$68+$K$68,$K$69)))))))</f>
        <v>0</v>
      </c>
      <c r="AF18" s="39" t="n">
        <f aca="false">IF(OR(AF4=0,AF15=0),0,IF(AF4&lt;64,IF(AF15&lt;$F$58,AF15,IF(AF15&lt;$F$59,$K$59,IF(AF15&lt;$F$60,AF15*$I$60+$K$60,IF(AF15&lt;$F$61,AF15*$I$61+$K$61,IF(AF15&lt;$F$62,AF15*$I$62+$K$62,$K$63))))),IF(AF15&lt;$F$64,AF15,IF(AF15&lt;$F$65,$K$65,IF(AF15&lt;$F$66,AF15*$I$66+$K$66,IF(AF15&lt;$F$67,AF15*$I$67+$K$67,IF(AF15&lt;$F$68,AF15*$I$68+$K$68,$K$69)))))))</f>
        <v>0</v>
      </c>
      <c r="AG18" s="39" t="n">
        <f aca="false">IF(OR(AG4=0,AG15=0),0,IF(AG4&lt;64,IF(AG15&lt;$F$58,AG15,IF(AG15&lt;$F$59,$K$59,IF(AG15&lt;$F$60,AG15*$I$60+$K$60,IF(AG15&lt;$F$61,AG15*$I$61+$K$61,IF(AG15&lt;$F$62,AG15*$I$62+$K$62,$K$63))))),IF(AG15&lt;$F$64,AG15,IF(AG15&lt;$F$65,$K$65,IF(AG15&lt;$F$66,AG15*$I$66+$K$66,IF(AG15&lt;$F$67,AG15*$I$67+$K$67,IF(AG15&lt;$F$68,AG15*$I$68+$K$68,$K$69)))))))</f>
        <v>0</v>
      </c>
      <c r="AH18" s="39" t="n">
        <f aca="false">IF(OR(AH4=0,AH15=0),0,IF(AH4&lt;64,IF(AH15&lt;$F$58,AH15,IF(AH15&lt;$F$59,$K$59,IF(AH15&lt;$F$60,AH15*$I$60+$K$60,IF(AH15&lt;$F$61,AH15*$I$61+$K$61,IF(AH15&lt;$F$62,AH15*$I$62+$K$62,$K$63))))),IF(AH15&lt;$F$64,AH15,IF(AH15&lt;$F$65,$K$65,IF(AH15&lt;$F$66,AH15*$I$66+$K$66,IF(AH15&lt;$F$67,AH15*$I$67+$K$67,IF(AH15&lt;$F$68,AH15*$I$68+$K$68,$K$69)))))))</f>
        <v>0</v>
      </c>
      <c r="AI18" s="39" t="n">
        <f aca="false">IF(OR(AI4=0,AI15=0),0,IF(AI4&lt;64,IF(AI15&lt;$F$58,AI15,IF(AI15&lt;$F$59,$K$59,IF(AI15&lt;$F$60,AI15*$I$60+$K$60,IF(AI15&lt;$F$61,AI15*$I$61+$K$61,IF(AI15&lt;$F$62,AI15*$I$62+$K$62,$K$63))))),IF(AI15&lt;$F$64,AI15,IF(AI15&lt;$F$65,$K$65,IF(AI15&lt;$F$66,AI15*$I$66+$K$66,IF(AI15&lt;$F$67,AI15*$I$67+$K$67,IF(AI15&lt;$F$68,AI15*$I$68+$K$68,$K$69)))))))</f>
        <v>0</v>
      </c>
      <c r="AJ18" s="39" t="n">
        <f aca="false">IF(OR(AJ4=0,AJ15=0),0,IF(AJ4&lt;64,IF(AJ15&lt;$F$58,AJ15,IF(AJ15&lt;$F$59,$K$59,IF(AJ15&lt;$F$60,AJ15*$I$60+$K$60,IF(AJ15&lt;$F$61,AJ15*$I$61+$K$61,IF(AJ15&lt;$F$62,AJ15*$I$62+$K$62,$K$63))))),IF(AJ15&lt;$F$64,AJ15,IF(AJ15&lt;$F$65,$K$65,IF(AJ15&lt;$F$66,AJ15*$I$66+$K$66,IF(AJ15&lt;$F$67,AJ15*$I$67+$K$67,IF(AJ15&lt;$F$68,AJ15*$I$68+$K$68,$K$69)))))))</f>
        <v>0</v>
      </c>
      <c r="AK18" s="39" t="n">
        <f aca="false">IF(OR(AK4=0,AK15=0),0,IF(AK4&lt;64,IF(AK15&lt;$F$58,AK15,IF(AK15&lt;$F$59,$K$59,IF(AK15&lt;$F$60,AK15*$I$60+$K$60,IF(AK15&lt;$F$61,AK15*$I$61+$K$61,IF(AK15&lt;$F$62,AK15*$I$62+$K$62,$K$63))))),IF(AK15&lt;$F$64,AK15,IF(AK15&lt;$F$65,$K$65,IF(AK15&lt;$F$66,AK15*$I$66+$K$66,IF(AK15&lt;$F$67,AK15*$I$67+$K$67,IF(AK15&lt;$F$68,AK15*$I$68+$K$68,$K$69)))))))</f>
        <v>0</v>
      </c>
      <c r="AL18" s="39" t="n">
        <f aca="false">IF(OR(AL4=0,AL15=0),0,IF(AL4&lt;64,IF(AL15&lt;$F$58,AL15,IF(AL15&lt;$F$59,$K$59,IF(AL15&lt;$F$60,AL15*$I$60+$K$60,IF(AL15&lt;$F$61,AL15*$I$61+$K$61,IF(AL15&lt;$F$62,AL15*$I$62+$K$62,$K$63))))),IF(AL15&lt;$F$64,AL15,IF(AL15&lt;$F$65,$K$65,IF(AL15&lt;$F$66,AL15*$I$66+$K$66,IF(AL15&lt;$F$67,AL15*$I$67+$K$67,IF(AL15&lt;$F$68,AL15*$I$68+$K$68,$K$69)))))))</f>
        <v>0</v>
      </c>
      <c r="AM18" s="39" t="n">
        <f aca="false">IF(OR(AM4=0,AM15=0),0,IF(AM4&lt;64,IF(AM15&lt;$F$58,AM15,IF(AM15&lt;$F$59,$K$59,IF(AM15&lt;$F$60,AM15*$I$60+$K$60,IF(AM15&lt;$F$61,AM15*$I$61+$K$61,IF(AM15&lt;$F$62,AM15*$I$62+$K$62,$K$63))))),IF(AM15&lt;$F$64,AM15,IF(AM15&lt;$F$65,$K$65,IF(AM15&lt;$F$66,AM15*$I$66+$K$66,IF(AM15&lt;$F$67,AM15*$I$67+$K$67,IF(AM15&lt;$F$68,AM15*$I$68+$K$68,$K$69)))))))</f>
        <v>0</v>
      </c>
      <c r="AN18" s="39" t="n">
        <f aca="false">IF(OR(AN4=0,AN15=0),0,IF(AN4&lt;64,IF(AN15&lt;$F$58,AN15,IF(AN15&lt;$F$59,$K$59,IF(AN15&lt;$F$60,AN15*$I$60+$K$60,IF(AN15&lt;$F$61,AN15*$I$61+$K$61,IF(AN15&lt;$F$62,AN15*$I$62+$K$62,$K$63))))),IF(AN15&lt;$F$64,AN15,IF(AN15&lt;$F$65,$K$65,IF(AN15&lt;$F$66,AN15*$I$66+$K$66,IF(AN15&lt;$F$67,AN15*$I$67+$K$67,IF(AN15&lt;$F$68,AN15*$I$68+$K$68,$K$69)))))))</f>
        <v>0</v>
      </c>
      <c r="AO18" s="39" t="n">
        <f aca="false">IF(OR(AO4=0,AO15=0),0,IF(AO4&lt;64,IF(AO15&lt;$F$58,AO15,IF(AO15&lt;$F$59,$K$59,IF(AO15&lt;$F$60,AO15*$I$60+$K$60,IF(AO15&lt;$F$61,AO15*$I$61+$K$61,IF(AO15&lt;$F$62,AO15*$I$62+$K$62,$K$63))))),IF(AO15&lt;$F$64,AO15,IF(AO15&lt;$F$65,$K$65,IF(AO15&lt;$F$66,AO15*$I$66+$K$66,IF(AO15&lt;$F$67,AO15*$I$67+$K$67,IF(AO15&lt;$F$68,AO15*$I$68+$K$68,$K$69)))))))</f>
        <v>0</v>
      </c>
      <c r="AP18" s="39" t="n">
        <f aca="false">IF(OR(AP4=0,AP15=0),0,IF(AP4&lt;64,IF(AP15&lt;$F$58,AP15,IF(AP15&lt;$F$59,$K$59,IF(AP15&lt;$F$60,AP15*$I$60+$K$60,IF(AP15&lt;$F$61,AP15*$I$61+$K$61,IF(AP15&lt;$F$62,AP15*$I$62+$K$62,$K$63))))),IF(AP15&lt;$F$64,AP15,IF(AP15&lt;$F$65,$K$65,IF(AP15&lt;$F$66,AP15*$I$66+$K$66,IF(AP15&lt;$F$67,AP15*$I$67+$K$67,IF(AP15&lt;$F$68,AP15*$I$68+$K$68,$K$69)))))))</f>
        <v>0</v>
      </c>
      <c r="AQ18" s="39" t="n">
        <f aca="false">IF(OR(AQ4=0,AQ15=0),0,IF(AQ4&lt;64,IF(AQ15&lt;$F$58,AQ15,IF(AQ15&lt;$F$59,$K$59,IF(AQ15&lt;$F$60,AQ15*$I$60+$K$60,IF(AQ15&lt;$F$61,AQ15*$I$61+$K$61,IF(AQ15&lt;$F$62,AQ15*$I$62+$K$62,$K$63))))),IF(AQ15&lt;$F$64,AQ15,IF(AQ15&lt;$F$65,$K$65,IF(AQ15&lt;$F$66,AQ15*$I$66+$K$66,IF(AQ15&lt;$F$67,AQ15*$I$67+$K$67,IF(AQ15&lt;$F$68,AQ15*$I$68+$K$68,$K$69)))))))</f>
        <v>0</v>
      </c>
      <c r="AR18" s="39" t="n">
        <f aca="false">IF(OR(AR4=0,AR15=0),0,IF(AR4&lt;64,IF(AR15&lt;$F$58,AR15,IF(AR15&lt;$F$59,$K$59,IF(AR15&lt;$F$60,AR15*$I$60+$K$60,IF(AR15&lt;$F$61,AR15*$I$61+$K$61,IF(AR15&lt;$F$62,AR15*$I$62+$K$62,$K$63))))),IF(AR15&lt;$F$64,AR15,IF(AR15&lt;$F$65,$K$65,IF(AR15&lt;$F$66,AR15*$I$66+$K$66,IF(AR15&lt;$F$67,AR15*$I$67+$K$67,IF(AR15&lt;$F$68,AR15*$I$68+$K$68,$K$69)))))))</f>
        <v>0</v>
      </c>
      <c r="AS18" s="39" t="n">
        <f aca="false">IF(OR(AS4=0,AS15=0),0,IF(AS4&lt;64,IF(AS15&lt;$F$58,AS15,IF(AS15&lt;$F$59,$K$59,IF(AS15&lt;$F$60,AS15*$I$60+$K$60,IF(AS15&lt;$F$61,AS15*$I$61+$K$61,IF(AS15&lt;$F$62,AS15*$I$62+$K$62,$K$63))))),IF(AS15&lt;$F$64,AS15,IF(AS15&lt;$F$65,$K$65,IF(AS15&lt;$F$66,AS15*$I$66+$K$66,IF(AS15&lt;$F$67,AS15*$I$67+$K$67,IF(AS15&lt;$F$68,AS15*$I$68+$K$68,$K$69)))))))</f>
        <v>0</v>
      </c>
    </row>
    <row r="19" customFormat="false" ht="17" hidden="false" customHeight="true" outlineLevel="0" collapsed="false">
      <c r="A19" s="113" t="s">
        <v>146</v>
      </c>
      <c r="B19" s="39" t="s">
        <v>28</v>
      </c>
      <c r="C19" s="39"/>
      <c r="D19" s="39" t="n">
        <f aca="false">IF(D14=0,0,IF(OR(D4=0,D15-D18&gt;$F$72),0,IF(D14&gt;=D15,IF(D4&lt;=69,$D$72,$D$73),0)))</f>
        <v>0</v>
      </c>
      <c r="E19" s="39" t="n">
        <f aca="false">IF(E14=0,0,IF(OR(E4=0,E15-E18&gt;$F$72),0,IF(E14&gt;=E15,IF(E4&lt;=69,$D$72,$D$73),0)))</f>
        <v>0</v>
      </c>
      <c r="F19" s="39" t="n">
        <f aca="false">IF(F14=0,0,IF(OR(F4=0,F15-F18&gt;$F$72),0,IF(F14&gt;=F15,IF(F4&lt;=69,$D$72,$D$73),0)))</f>
        <v>0</v>
      </c>
      <c r="G19" s="39" t="n">
        <f aca="false">IF(G14=0,0,IF(OR(G4=0,G15-G18&gt;$F$72),0,IF(G14&gt;=G15,IF(G4&lt;=69,$D$72,$D$73),0)))</f>
        <v>0</v>
      </c>
      <c r="H19" s="39" t="n">
        <f aca="false">IF(H14=0,0,IF(OR(H4=0,H15-H18&gt;$F$72),0,IF(H14&gt;=H15,IF(H4&lt;=69,$D$72,$D$73),0)))</f>
        <v>0</v>
      </c>
      <c r="I19" s="39" t="n">
        <f aca="false">IF(I14=0,0,IF(OR(I4=0,I15-I18&gt;$F$72),0,IF(I14&gt;=I15,IF(I4&lt;=69,$D$72,$D$73),0)))</f>
        <v>0</v>
      </c>
      <c r="J19" s="39" t="n">
        <f aca="false">IF(J14=0,0,IF(OR(J4=0,J15-J18&gt;$F$72),0,IF(J14&gt;=J15,IF(J4&lt;=69,$D$72,$D$73),0)))</f>
        <v>0</v>
      </c>
      <c r="K19" s="39" t="n">
        <f aca="false">IF(K14=0,0,IF(OR(K4=0,K15-K18&gt;$F$72),0,IF(K14&gt;=K15,IF(K4&lt;=69,$D$72,$D$73),0)))</f>
        <v>0</v>
      </c>
      <c r="L19" s="39" t="n">
        <f aca="false">IF(L14=0,0,IF(OR(L4=0,L15-L18&gt;$F$72),0,IF(L14&gt;=L15,IF(L4&lt;=69,$D$72,$D$73),0)))</f>
        <v>0</v>
      </c>
      <c r="M19" s="39" t="n">
        <f aca="false">IF(M14=0,0,IF(OR(M4=0,M15-M18&gt;$F$72),0,IF(M14&gt;=M15,IF(M4&lt;=69,$D$72,$D$73),0)))</f>
        <v>0</v>
      </c>
      <c r="N19" s="39" t="n">
        <f aca="false">IF(N14=0,0,IF(OR(N4=0,N15-N18&gt;$F$72),0,IF(N14&gt;=N15,IF(N4&lt;=69,$D$72,$D$73),0)))</f>
        <v>0</v>
      </c>
      <c r="O19" s="39" t="n">
        <f aca="false">IF(O14=0,0,IF(OR(O4=0,O15-O18&gt;$F$72),0,IF(O14&gt;=O15,IF(O4&lt;=69,$D$72,$D$73),0)))</f>
        <v>0</v>
      </c>
      <c r="P19" s="39" t="n">
        <f aca="false">IF(P14=0,0,IF(OR(P4=0,P15-P18&gt;$F$72),0,IF(P14&gt;=P15,IF(P4&lt;=69,$D$72,$D$73),0)))</f>
        <v>0</v>
      </c>
      <c r="Q19" s="39" t="n">
        <f aca="false">IF(Q14=0,0,IF(OR(Q4=0,Q15-Q18&gt;$F$72),0,IF(Q14&gt;=Q15,IF(Q4&lt;=69,$D$72,$D$73),0)))</f>
        <v>0</v>
      </c>
      <c r="R19" s="39" t="n">
        <f aca="false">IF(R14=0,0,IF(OR(R4=0,R15-R18&gt;$F$72),0,IF(R14&gt;=R15,IF(R4&lt;=69,$D$72,$D$73),0)))</f>
        <v>0</v>
      </c>
      <c r="S19" s="39" t="n">
        <f aca="false">IF(S14=0,0,IF(OR(S4=0,S15-S18&gt;$F$72),0,IF(S14&gt;=S15,IF(S4&lt;=69,$D$72,$D$73),0)))</f>
        <v>0</v>
      </c>
      <c r="T19" s="39" t="n">
        <f aca="false">IF(T14=0,0,IF(OR(T4=0,T15-T18&gt;$F$72),0,IF(T14&gt;=T15,IF(T4&lt;=69,$D$72,$D$73),0)))</f>
        <v>0</v>
      </c>
      <c r="U19" s="39" t="n">
        <f aca="false">IF(U14=0,0,IF(OR(U4=0,U15-U18&gt;$F$72),0,IF(U14&gt;=U15,IF(U4&lt;=69,$D$72,$D$73),0)))</f>
        <v>0</v>
      </c>
      <c r="V19" s="39" t="n">
        <f aca="false">IF(V14=0,0,IF(OR(V4=0,V15-V18&gt;$F$72),0,IF(V14&gt;=V15,IF(V4&lt;=69,$D$72,$D$73),0)))</f>
        <v>0</v>
      </c>
      <c r="W19" s="39" t="n">
        <f aca="false">IF(W14=0,0,IF(OR(W4=0,W15-W18&gt;$F$72),0,IF(W14&gt;=W15,IF(W4&lt;=69,$D$72,$D$73),0)))</f>
        <v>0</v>
      </c>
      <c r="X19" s="39" t="n">
        <f aca="false">IF(X14=0,0,IF(OR(X4=0,X15-X18&gt;$F$72),0,IF(X14&gt;=X15,IF(X4&lt;=69,$D$72,$D$73),0)))</f>
        <v>0</v>
      </c>
      <c r="Y19" s="39" t="n">
        <f aca="false">IF(Y14=0,0,IF(OR(Y4=0,Y15-Y18&gt;$F$72),0,IF(Y14&gt;=Y15,IF(Y4&lt;=69,$D$72,$D$73),0)))</f>
        <v>0</v>
      </c>
      <c r="Z19" s="39" t="n">
        <f aca="false">IF(Z14=0,0,IF(OR(Z4=0,Z15-Z18&gt;$F$72),0,IF(Z14&gt;=Z15,IF(Z4&lt;=69,$D$72,$D$73),0)))</f>
        <v>0</v>
      </c>
      <c r="AA19" s="39" t="n">
        <f aca="false">IF(AA14=0,0,IF(OR(AA4=0,AA15-AA18&gt;$F$72),0,IF(AA14&gt;=AA15,IF(AA4&lt;=69,$D$72,$D$73),0)))</f>
        <v>0</v>
      </c>
      <c r="AB19" s="39" t="n">
        <f aca="false">IF(AB14=0,0,IF(OR(AB4=0,AB15-AB18&gt;$F$72),0,IF(AB14&gt;=AB15,IF(AB4&lt;=69,$D$72,$D$73),0)))</f>
        <v>0</v>
      </c>
      <c r="AC19" s="39" t="n">
        <f aca="false">IF(AC14=0,0,IF(OR(AC4=0,AC15-AC18&gt;$F$72),0,IF(AC14&gt;=AC15,IF(AC4&lt;=69,$D$72,$D$73),0)))</f>
        <v>0</v>
      </c>
      <c r="AD19" s="39" t="n">
        <f aca="false">IF(AD14=0,0,IF(OR(AD4=0,AD15-AD18&gt;$F$72),0,IF(AD14&gt;=AD15,IF(AD4&lt;=69,$D$72,$D$73),0)))</f>
        <v>0</v>
      </c>
      <c r="AE19" s="39" t="n">
        <f aca="false">IF(AE14=0,0,IF(OR(AE4=0,AE15-AE18&gt;$F$72),0,IF(AE14&gt;=AE15,IF(AE4&lt;=69,$D$72,$D$73),0)))</f>
        <v>0</v>
      </c>
      <c r="AF19" s="39" t="n">
        <f aca="false">IF(AF14=0,0,IF(OR(AF4=0,AF15-AF18&gt;$F$72),0,IF(AF14&gt;=AF15,IF(AF4&lt;=69,$D$72,$D$73),0)))</f>
        <v>0</v>
      </c>
      <c r="AG19" s="39" t="n">
        <f aca="false">IF(AG14=0,0,IF(OR(AG4=0,AG15-AG18&gt;$F$72),0,IF(AG14&gt;=AG15,IF(AG4&lt;=69,$D$72,$D$73),0)))</f>
        <v>0</v>
      </c>
      <c r="AH19" s="39" t="n">
        <f aca="false">IF(AH14=0,0,IF(OR(AH4=0,AH15-AH18&gt;$F$72),0,IF(AH14&gt;=AH15,IF(AH4&lt;=69,$D$72,$D$73),0)))</f>
        <v>0</v>
      </c>
      <c r="AI19" s="39" t="n">
        <f aca="false">IF(AI14=0,0,IF(OR(AI4=0,AI15-AI18&gt;$F$72),0,IF(AI14&gt;=AI15,IF(AI4&lt;=69,$D$72,$D$73),0)))</f>
        <v>0</v>
      </c>
      <c r="AJ19" s="39" t="n">
        <f aca="false">IF(AJ14=0,0,IF(OR(AJ4=0,AJ15-AJ18&gt;$F$72),0,IF(AJ14&gt;=AJ15,IF(AJ4&lt;=69,$D$72,$D$73),0)))</f>
        <v>0</v>
      </c>
      <c r="AK19" s="39" t="n">
        <f aca="false">IF(AK14=0,0,IF(OR(AK4=0,AK15-AK18&gt;$F$72),0,IF(AK14&gt;=AK15,IF(AK4&lt;=69,$D$72,$D$73),0)))</f>
        <v>0</v>
      </c>
      <c r="AL19" s="39" t="n">
        <f aca="false">IF(AL14=0,0,IF(OR(AL4=0,AL15-AL18&gt;$F$72),0,IF(AL14&gt;=AL15,IF(AL4&lt;=69,$D$72,$D$73),0)))</f>
        <v>0</v>
      </c>
      <c r="AM19" s="39" t="n">
        <f aca="false">IF(AM14=0,0,IF(OR(AM4=0,AM15-AM18&gt;$F$72),0,IF(AM14&gt;=AM15,IF(AM4&lt;=69,$D$72,$D$73),0)))</f>
        <v>0</v>
      </c>
      <c r="AN19" s="39" t="n">
        <f aca="false">IF(AN14=0,0,IF(OR(AN4=0,AN15-AN18&gt;$F$72),0,IF(AN14&gt;=AN15,IF(AN4&lt;=69,$D$72,$D$73),0)))</f>
        <v>0</v>
      </c>
      <c r="AO19" s="39" t="n">
        <f aca="false">IF(AO14=0,0,IF(OR(AO4=0,AO15-AO18&gt;$F$72),0,IF(AO14&gt;=AO15,IF(AO4&lt;=69,$D$72,$D$73),0)))</f>
        <v>0</v>
      </c>
      <c r="AP19" s="39" t="n">
        <f aca="false">IF(AP14=0,0,IF(OR(AP4=0,AP15-AP18&gt;$F$72),0,IF(AP14&gt;=AP15,IF(AP4&lt;=69,$D$72,$D$73),0)))</f>
        <v>0</v>
      </c>
      <c r="AQ19" s="39" t="n">
        <f aca="false">IF(AQ14=0,0,IF(OR(AQ4=0,AQ15-AQ18&gt;$F$72),0,IF(AQ14&gt;=AQ15,IF(AQ4&lt;=69,$D$72,$D$73),0)))</f>
        <v>0</v>
      </c>
      <c r="AR19" s="39" t="n">
        <f aca="false">IF(AR14=0,0,IF(OR(AR4=0,AR15-AR18&gt;$F$72),0,IF(AR14&gt;=AR15,IF(AR4&lt;=69,$D$72,$D$73),0)))</f>
        <v>0</v>
      </c>
      <c r="AS19" s="39" t="n">
        <f aca="false">IF(AS14=0,0,IF(OR(AS4=0,AS15-AS18&gt;$F$72),0,IF(AS14&gt;=AS15,IF(AS4&lt;=69,$D$72,$D$73),0)))</f>
        <v>0</v>
      </c>
    </row>
    <row r="20" customFormat="false" ht="17" hidden="false" customHeight="false" outlineLevel="0" collapsed="false">
      <c r="A20" s="113"/>
      <c r="B20" s="39" t="s">
        <v>30</v>
      </c>
      <c r="C20" s="39"/>
      <c r="D20" s="39" t="n">
        <f aca="false">IF(D15=0,0,IF(OR(D3=0,D14-D17&gt;$F$72),0,IF(D15&gt;=D14,IF(D3&lt;=69,$D$72,$D$73),0)))</f>
        <v>0</v>
      </c>
      <c r="E20" s="39" t="n">
        <f aca="false">IF(E15=0,0,IF(OR(E3=0,E14-E17&gt;$F$72),0,IF(E15&gt;=E14,IF(E3&lt;=69,$D$72,$D$73),0)))</f>
        <v>0</v>
      </c>
      <c r="F20" s="39" t="n">
        <f aca="false">IF(F15=0,0,IF(OR(F3=0,F14-F17&gt;$F$72),0,IF(F15&gt;=F14,IF(F3&lt;=69,$D$72,$D$73),0)))</f>
        <v>0</v>
      </c>
      <c r="G20" s="39" t="n">
        <f aca="false">IF(G15=0,0,IF(OR(G3=0,G14-G17&gt;$F$72),0,IF(G15&gt;=G14,IF(G3&lt;=69,$D$72,$D$73),0)))</f>
        <v>0</v>
      </c>
      <c r="H20" s="39" t="n">
        <f aca="false">IF(H15=0,0,IF(OR(H3=0,H14-H17&gt;$F$72),0,IF(H15&gt;=H14,IF(H3&lt;=69,$D$72,$D$73),0)))</f>
        <v>0</v>
      </c>
      <c r="I20" s="39" t="n">
        <f aca="false">IF(I15=0,0,IF(OR(I3=0,I14-I17&gt;$F$72),0,IF(I15&gt;=I14,IF(I3&lt;=69,$D$72,$D$73),0)))</f>
        <v>0</v>
      </c>
      <c r="J20" s="39" t="n">
        <f aca="false">IF(J15=0,0,IF(OR(J3=0,J14-J17&gt;$F$72),0,IF(J15&gt;=J14,IF(J3&lt;=69,$D$72,$D$73),0)))</f>
        <v>0</v>
      </c>
      <c r="K20" s="39" t="n">
        <f aca="false">IF(K15=0,0,IF(OR(K3=0,K14-K17&gt;$F$72),0,IF(K15&gt;=K14,IF(K3&lt;=69,$D$72,$D$73),0)))</f>
        <v>0</v>
      </c>
      <c r="L20" s="39" t="n">
        <f aca="false">IF(L15=0,0,IF(OR(L3=0,L14-L17&gt;$F$72),0,IF(L15&gt;=L14,IF(L3&lt;=69,$D$72,$D$73),0)))</f>
        <v>0</v>
      </c>
      <c r="M20" s="39" t="n">
        <f aca="false">IF(M15=0,0,IF(OR(M3=0,M14-M17&gt;$F$72),0,IF(M15&gt;=M14,IF(M3&lt;=69,$D$72,$D$73),0)))</f>
        <v>0</v>
      </c>
      <c r="N20" s="39" t="n">
        <f aca="false">IF(N15=0,0,IF(OR(N3=0,N14-N17&gt;$F$72),0,IF(N15&gt;=N14,IF(N3&lt;=69,$D$72,$D$73),0)))</f>
        <v>0</v>
      </c>
      <c r="O20" s="39" t="n">
        <f aca="false">IF(O15=0,0,IF(OR(O3=0,O14-O17&gt;$F$72),0,IF(O15&gt;=O14,IF(O3&lt;=69,$D$72,$D$73),0)))</f>
        <v>0</v>
      </c>
      <c r="P20" s="39" t="n">
        <f aca="false">IF(P15=0,0,IF(OR(P3=0,P14-P17&gt;$F$72),0,IF(P15&gt;=P14,IF(P3&lt;=69,$D$72,$D$73),0)))</f>
        <v>0</v>
      </c>
      <c r="Q20" s="39" t="n">
        <f aca="false">IF(Q15=0,0,IF(OR(Q3=0,Q14-Q17&gt;$F$72),0,IF(Q15&gt;=Q14,IF(Q3&lt;=69,$D$72,$D$73),0)))</f>
        <v>0</v>
      </c>
      <c r="R20" s="39" t="n">
        <f aca="false">IF(R15=0,0,IF(OR(R3=0,R14-R17&gt;$F$72),0,IF(R15&gt;=R14,IF(R3&lt;=69,$D$72,$D$73),0)))</f>
        <v>0</v>
      </c>
      <c r="S20" s="39" t="n">
        <f aca="false">IF(S15=0,0,IF(OR(S3=0,S14-S17&gt;$F$72),0,IF(S15&gt;=S14,IF(S3&lt;=69,$D$72,$D$73),0)))</f>
        <v>0</v>
      </c>
      <c r="T20" s="39" t="n">
        <f aca="false">IF(T15=0,0,IF(OR(T3=0,T14-T17&gt;$F$72),0,IF(T15&gt;=T14,IF(T3&lt;=69,$D$72,$D$73),0)))</f>
        <v>0</v>
      </c>
      <c r="U20" s="39" t="n">
        <f aca="false">IF(U15=0,0,IF(OR(U3=0,U14-U17&gt;$F$72),0,IF(U15&gt;=U14,IF(U3&lt;=69,$D$72,$D$73),0)))</f>
        <v>0</v>
      </c>
      <c r="V20" s="39" t="n">
        <f aca="false">IF(V15=0,0,IF(OR(V3=0,V14-V17&gt;$F$72),0,IF(V15&gt;=V14,IF(V3&lt;=69,$D$72,$D$73),0)))</f>
        <v>0</v>
      </c>
      <c r="W20" s="39" t="n">
        <f aca="false">IF(W15=0,0,IF(OR(W3=0,W14-W17&gt;$F$72),0,IF(W15&gt;=W14,IF(W3&lt;=69,$D$72,$D$73),0)))</f>
        <v>0</v>
      </c>
      <c r="X20" s="39" t="n">
        <f aca="false">IF(X15=0,0,IF(OR(X3=0,X14-X17&gt;$F$72),0,IF(X15&gt;=X14,IF(X3&lt;=69,$D$72,$D$73),0)))</f>
        <v>0</v>
      </c>
      <c r="Y20" s="39" t="n">
        <f aca="false">IF(Y15=0,0,IF(OR(Y3=0,Y14-Y17&gt;$F$72),0,IF(Y15&gt;=Y14,IF(Y3&lt;=69,$D$72,$D$73),0)))</f>
        <v>0</v>
      </c>
      <c r="Z20" s="39" t="n">
        <f aca="false">IF(Z15=0,0,IF(OR(Z3=0,Z14-Z17&gt;$F$72),0,IF(Z15&gt;=Z14,IF(Z3&lt;=69,$D$72,$D$73),0)))</f>
        <v>0</v>
      </c>
      <c r="AA20" s="39" t="n">
        <f aca="false">IF(AA15=0,0,IF(OR(AA3=0,AA14-AA17&gt;$F$72),0,IF(AA15&gt;=AA14,IF(AA3&lt;=69,$D$72,$D$73),0)))</f>
        <v>0</v>
      </c>
      <c r="AB20" s="39" t="n">
        <f aca="false">IF(AB15=0,0,IF(OR(AB3=0,AB14-AB17&gt;$F$72),0,IF(AB15&gt;=AB14,IF(AB3&lt;=69,$D$72,$D$73),0)))</f>
        <v>0</v>
      </c>
      <c r="AC20" s="39" t="n">
        <f aca="false">IF(AC15=0,0,IF(OR(AC3=0,AC14-AC17&gt;$F$72),0,IF(AC15&gt;=AC14,IF(AC3&lt;=69,$D$72,$D$73),0)))</f>
        <v>0</v>
      </c>
      <c r="AD20" s="39" t="n">
        <f aca="false">IF(AD15=0,0,IF(OR(AD3=0,AD14-AD17&gt;$F$72),0,IF(AD15&gt;=AD14,IF(AD3&lt;=69,$D$72,$D$73),0)))</f>
        <v>0</v>
      </c>
      <c r="AE20" s="39" t="n">
        <f aca="false">IF(AE15=0,0,IF(OR(AE3=0,AE14-AE17&gt;$F$72),0,IF(AE15&gt;=AE14,IF(AE3&lt;=69,$D$72,$D$73),0)))</f>
        <v>0</v>
      </c>
      <c r="AF20" s="39" t="n">
        <f aca="false">IF(AF15=0,0,IF(OR(AF3=0,AF14-AF17&gt;$F$72),0,IF(AF15&gt;=AF14,IF(AF3&lt;=69,$D$72,$D$73),0)))</f>
        <v>0</v>
      </c>
      <c r="AG20" s="39" t="n">
        <f aca="false">IF(AG15=0,0,IF(OR(AG3=0,AG14-AG17&gt;$F$72),0,IF(AG15&gt;=AG14,IF(AG3&lt;=69,$D$72,$D$73),0)))</f>
        <v>0</v>
      </c>
      <c r="AH20" s="39" t="n">
        <f aca="false">IF(AH15=0,0,IF(OR(AH3=0,AH14-AH17&gt;$F$72),0,IF(AH15&gt;=AH14,IF(AH3&lt;=69,$D$72,$D$73),0)))</f>
        <v>0</v>
      </c>
      <c r="AI20" s="39" t="n">
        <f aca="false">IF(AI15=0,0,IF(OR(AI3=0,AI14-AI17&gt;$F$72),0,IF(AI15&gt;=AI14,IF(AI3&lt;=69,$D$72,$D$73),0)))</f>
        <v>0</v>
      </c>
      <c r="AJ20" s="39" t="n">
        <f aca="false">IF(AJ15=0,0,IF(OR(AJ3=0,AJ14-AJ17&gt;$F$72),0,IF(AJ15&gt;=AJ14,IF(AJ3&lt;=69,$D$72,$D$73),0)))</f>
        <v>0</v>
      </c>
      <c r="AK20" s="39" t="n">
        <f aca="false">IF(AK15=0,0,IF(OR(AK3=0,AK14-AK17&gt;$F$72),0,IF(AK15&gt;=AK14,IF(AK3&lt;=69,$D$72,$D$73),0)))</f>
        <v>0</v>
      </c>
      <c r="AL20" s="39" t="n">
        <f aca="false">IF(AL15=0,0,IF(OR(AL3=0,AL14-AL17&gt;$F$72),0,IF(AL15&gt;=AL14,IF(AL3&lt;=69,$D$72,$D$73),0)))</f>
        <v>0</v>
      </c>
      <c r="AM20" s="39" t="n">
        <f aca="false">IF(AM15=0,0,IF(OR(AM3=0,AM14-AM17&gt;$F$72),0,IF(AM15&gt;=AM14,IF(AM3&lt;=69,$D$72,$D$73),0)))</f>
        <v>0</v>
      </c>
      <c r="AN20" s="39" t="n">
        <f aca="false">IF(AN15=0,0,IF(OR(AN3=0,AN14-AN17&gt;$F$72),0,IF(AN15&gt;=AN14,IF(AN3&lt;=69,$D$72,$D$73),0)))</f>
        <v>0</v>
      </c>
      <c r="AO20" s="39" t="n">
        <f aca="false">IF(AO15=0,0,IF(OR(AO3=0,AO14-AO17&gt;$F$72),0,IF(AO15&gt;=AO14,IF(AO3&lt;=69,$D$72,$D$73),0)))</f>
        <v>0</v>
      </c>
      <c r="AP20" s="39" t="n">
        <f aca="false">IF(AP15=0,0,IF(OR(AP3=0,AP14-AP17&gt;$F$72),0,IF(AP15&gt;=AP14,IF(AP3&lt;=69,$D$72,$D$73),0)))</f>
        <v>0</v>
      </c>
      <c r="AQ20" s="39" t="n">
        <f aca="false">IF(AQ15=0,0,IF(OR(AQ3=0,AQ14-AQ17&gt;$F$72),0,IF(AQ15&gt;=AQ14,IF(AQ3&lt;=69,$D$72,$D$73),0)))</f>
        <v>0</v>
      </c>
      <c r="AR20" s="39" t="n">
        <f aca="false">IF(AR15=0,0,IF(OR(AR3=0,AR14-AR17&gt;$F$72),0,IF(AR15&gt;=AR14,IF(AR3&lt;=69,$D$72,$D$73),0)))</f>
        <v>0</v>
      </c>
      <c r="AS20" s="39" t="n">
        <f aca="false">IF(AS15=0,0,IF(OR(AS3=0,AS14-AS17&gt;$F$72),0,IF(AS15&gt;=AS14,IF(AS3&lt;=69,$D$72,$D$73),0)))</f>
        <v>0</v>
      </c>
    </row>
    <row r="21" s="2" customFormat="true" ht="17" hidden="false" customHeight="true" outlineLevel="0" collapsed="false">
      <c r="A21" s="113" t="s">
        <v>147</v>
      </c>
      <c r="B21" s="39" t="s">
        <v>28</v>
      </c>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row>
    <row r="22" customFormat="false" ht="17" hidden="false" customHeight="false" outlineLevel="0" collapsed="false">
      <c r="A22" s="113"/>
      <c r="B22" s="39" t="s">
        <v>30</v>
      </c>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row>
    <row r="23" s="2" customFormat="true" ht="17" hidden="false" customHeight="false" outlineLevel="0" collapsed="false">
      <c r="A23" s="114" t="s">
        <v>148</v>
      </c>
      <c r="B23" s="39" t="s">
        <v>149</v>
      </c>
      <c r="C23" s="39"/>
      <c r="D23" s="39" t="str">
        <f aca="false">健康保険!$D$50</f>
        <v/>
      </c>
      <c r="E23" s="39" t="str">
        <f aca="false">健康保険!$E$50</f>
        <v/>
      </c>
      <c r="F23" s="39" t="str">
        <f aca="false">健康保険!$F$50</f>
        <v/>
      </c>
      <c r="G23" s="39" t="str">
        <f aca="false">健康保険!$G$50</f>
        <v/>
      </c>
      <c r="H23" s="39" t="str">
        <f aca="false">健康保険!$H$50</f>
        <v/>
      </c>
      <c r="I23" s="39" t="str">
        <f aca="false">健康保険!$I$50</f>
        <v/>
      </c>
      <c r="J23" s="39" t="str">
        <f aca="false">健康保険!$J$50</f>
        <v/>
      </c>
      <c r="K23" s="39" t="str">
        <f aca="false">健康保険!$K$50</f>
        <v/>
      </c>
      <c r="L23" s="39" t="str">
        <f aca="false">健康保険!$L$50</f>
        <v/>
      </c>
      <c r="M23" s="39" t="str">
        <f aca="false">健康保険!$M$50</f>
        <v/>
      </c>
      <c r="N23" s="39" t="str">
        <f aca="false">健康保険!$N$50</f>
        <v/>
      </c>
      <c r="O23" s="39" t="str">
        <f aca="false">健康保険!$O$50</f>
        <v/>
      </c>
      <c r="P23" s="39" t="str">
        <f aca="false">健康保険!$P$50</f>
        <v/>
      </c>
      <c r="Q23" s="39" t="str">
        <f aca="false">健康保険!$Q$50</f>
        <v/>
      </c>
      <c r="R23" s="39" t="str">
        <f aca="false">健康保険!$R$50</f>
        <v/>
      </c>
      <c r="S23" s="39" t="str">
        <f aca="false">健康保険!$S$50</f>
        <v/>
      </c>
      <c r="T23" s="39" t="str">
        <f aca="false">健康保険!$T$50</f>
        <v/>
      </c>
      <c r="U23" s="39" t="str">
        <f aca="false">健康保険!$U$50</f>
        <v/>
      </c>
      <c r="V23" s="39" t="str">
        <f aca="false">健康保険!$V$50</f>
        <v/>
      </c>
      <c r="W23" s="39" t="str">
        <f aca="false">健康保険!$W$50</f>
        <v/>
      </c>
      <c r="X23" s="39" t="str">
        <f aca="false">健康保険!$X$50</f>
        <v/>
      </c>
      <c r="Y23" s="39" t="str">
        <f aca="false">健康保険!$Y$50</f>
        <v/>
      </c>
      <c r="Z23" s="39" t="str">
        <f aca="false">健康保険!$Z$50</f>
        <v/>
      </c>
      <c r="AA23" s="39" t="str">
        <f aca="false">健康保険!$AA$50</f>
        <v/>
      </c>
      <c r="AB23" s="39" t="str">
        <f aca="false">健康保険!$AB$50</f>
        <v/>
      </c>
      <c r="AC23" s="39" t="str">
        <f aca="false">健康保険!$AC$50</f>
        <v/>
      </c>
      <c r="AD23" s="39" t="str">
        <f aca="false">健康保険!$AD$50</f>
        <v/>
      </c>
      <c r="AE23" s="39" t="str">
        <f aca="false">健康保険!$AE$50</f>
        <v/>
      </c>
      <c r="AF23" s="39" t="str">
        <f aca="false">健康保険!$AF$50</f>
        <v/>
      </c>
      <c r="AG23" s="39" t="str">
        <f aca="false">健康保険!$AG$50</f>
        <v/>
      </c>
      <c r="AH23" s="39" t="str">
        <f aca="false">健康保険!$AH$50</f>
        <v/>
      </c>
      <c r="AI23" s="39" t="str">
        <f aca="false">健康保険!$AI$50</f>
        <v/>
      </c>
      <c r="AJ23" s="39" t="str">
        <f aca="false">健康保険!$AJ$50</f>
        <v/>
      </c>
      <c r="AK23" s="39" t="str">
        <f aca="false">健康保険!$AK$50</f>
        <v/>
      </c>
      <c r="AL23" s="39" t="str">
        <f aca="false">健康保険!$AL$50</f>
        <v/>
      </c>
      <c r="AM23" s="39" t="str">
        <f aca="false">健康保険!$AM$50</f>
        <v/>
      </c>
      <c r="AN23" s="39" t="str">
        <f aca="false">健康保険!$AN$50</f>
        <v/>
      </c>
      <c r="AO23" s="39" t="str">
        <f aca="false">健康保険!$AO$50</f>
        <v/>
      </c>
      <c r="AP23" s="39" t="str">
        <f aca="false">健康保険!$AP$50</f>
        <v/>
      </c>
      <c r="AQ23" s="39" t="str">
        <f aca="false">健康保険!$AQ$50</f>
        <v/>
      </c>
      <c r="AR23" s="39" t="str">
        <f aca="false">健康保険!$AR$50</f>
        <v/>
      </c>
      <c r="AS23" s="39" t="str">
        <f aca="false">健康保険!$AS$50</f>
        <v/>
      </c>
    </row>
    <row r="24" s="2" customFormat="true" ht="17" hidden="false" customHeight="true" outlineLevel="0" collapsed="false">
      <c r="A24" s="115" t="s">
        <v>150</v>
      </c>
      <c r="B24" s="39" t="s">
        <v>28</v>
      </c>
      <c r="C24" s="39"/>
      <c r="D24" s="39" t="n">
        <f aca="false">基本!E17</f>
        <v>0</v>
      </c>
      <c r="E24" s="39" t="n">
        <f aca="false">基本!F17</f>
        <v>0</v>
      </c>
      <c r="F24" s="39" t="n">
        <f aca="false">基本!G17</f>
        <v>0</v>
      </c>
      <c r="G24" s="39" t="n">
        <f aca="false">基本!H17</f>
        <v>0</v>
      </c>
      <c r="H24" s="39" t="n">
        <f aca="false">基本!I17</f>
        <v>0</v>
      </c>
      <c r="I24" s="39" t="n">
        <f aca="false">基本!J17</f>
        <v>0</v>
      </c>
      <c r="J24" s="39" t="n">
        <f aca="false">基本!K17</f>
        <v>0</v>
      </c>
      <c r="K24" s="39" t="n">
        <f aca="false">基本!L17</f>
        <v>0</v>
      </c>
      <c r="L24" s="39" t="n">
        <f aca="false">基本!M17</f>
        <v>0</v>
      </c>
      <c r="M24" s="39" t="n">
        <f aca="false">基本!N17</f>
        <v>0</v>
      </c>
      <c r="N24" s="39" t="n">
        <f aca="false">基本!O17</f>
        <v>0</v>
      </c>
      <c r="O24" s="39" t="n">
        <f aca="false">基本!P17</f>
        <v>0</v>
      </c>
      <c r="P24" s="39" t="n">
        <f aca="false">基本!Q17</f>
        <v>0</v>
      </c>
      <c r="Q24" s="39" t="n">
        <f aca="false">基本!R17</f>
        <v>0</v>
      </c>
      <c r="R24" s="39" t="n">
        <f aca="false">基本!S17</f>
        <v>0</v>
      </c>
      <c r="S24" s="39" t="n">
        <f aca="false">基本!T17</f>
        <v>0</v>
      </c>
      <c r="T24" s="39" t="n">
        <f aca="false">基本!U17</f>
        <v>0</v>
      </c>
      <c r="U24" s="39" t="n">
        <f aca="false">基本!V17</f>
        <v>0</v>
      </c>
      <c r="V24" s="39" t="n">
        <f aca="false">基本!W17</f>
        <v>0</v>
      </c>
      <c r="W24" s="39" t="n">
        <f aca="false">基本!X17</f>
        <v>0</v>
      </c>
      <c r="X24" s="39" t="n">
        <f aca="false">基本!Y17</f>
        <v>0</v>
      </c>
      <c r="Y24" s="39" t="n">
        <f aca="false">基本!Z17</f>
        <v>0</v>
      </c>
      <c r="Z24" s="39" t="n">
        <f aca="false">基本!AA17</f>
        <v>0</v>
      </c>
      <c r="AA24" s="39" t="n">
        <f aca="false">基本!AB17</f>
        <v>0</v>
      </c>
      <c r="AB24" s="39" t="n">
        <f aca="false">基本!AC17</f>
        <v>0</v>
      </c>
      <c r="AC24" s="39" t="n">
        <f aca="false">基本!AD17</f>
        <v>0</v>
      </c>
      <c r="AD24" s="39" t="n">
        <f aca="false">基本!AE17</f>
        <v>0</v>
      </c>
      <c r="AE24" s="39" t="n">
        <f aca="false">基本!AF17</f>
        <v>0</v>
      </c>
      <c r="AF24" s="39" t="n">
        <f aca="false">基本!AG17</f>
        <v>0</v>
      </c>
      <c r="AG24" s="39" t="n">
        <f aca="false">基本!AH17</f>
        <v>0</v>
      </c>
      <c r="AH24" s="39" t="n">
        <f aca="false">基本!AI17</f>
        <v>0</v>
      </c>
      <c r="AI24" s="39" t="n">
        <f aca="false">基本!AJ17</f>
        <v>0</v>
      </c>
      <c r="AJ24" s="39" t="n">
        <f aca="false">基本!AK17</f>
        <v>0</v>
      </c>
      <c r="AK24" s="39" t="n">
        <f aca="false">基本!AL17</f>
        <v>0</v>
      </c>
      <c r="AL24" s="39" t="n">
        <f aca="false">基本!AM17</f>
        <v>0</v>
      </c>
      <c r="AM24" s="39" t="n">
        <f aca="false">基本!AN17</f>
        <v>0</v>
      </c>
      <c r="AN24" s="39" t="n">
        <f aca="false">基本!AO17</f>
        <v>0</v>
      </c>
      <c r="AO24" s="39" t="n">
        <f aca="false">基本!AP17</f>
        <v>0</v>
      </c>
      <c r="AP24" s="39" t="n">
        <f aca="false">基本!AQ17</f>
        <v>0</v>
      </c>
      <c r="AQ24" s="39" t="n">
        <f aca="false">基本!AR17</f>
        <v>0</v>
      </c>
      <c r="AR24" s="39" t="n">
        <f aca="false">基本!AS17</f>
        <v>0</v>
      </c>
      <c r="AS24" s="39" t="n">
        <f aca="false">基本!AT17</f>
        <v>0</v>
      </c>
    </row>
    <row r="25" s="2" customFormat="true" ht="17" hidden="false" customHeight="false" outlineLevel="0" collapsed="false">
      <c r="A25" s="115"/>
      <c r="B25" s="39" t="s">
        <v>30</v>
      </c>
      <c r="C25" s="39"/>
      <c r="D25" s="39" t="n">
        <f aca="false">基本!E18</f>
        <v>0</v>
      </c>
      <c r="E25" s="39" t="n">
        <f aca="false">基本!F18</f>
        <v>0</v>
      </c>
      <c r="F25" s="39" t="n">
        <f aca="false">基本!G18</f>
        <v>0</v>
      </c>
      <c r="G25" s="39" t="n">
        <f aca="false">基本!H18</f>
        <v>0</v>
      </c>
      <c r="H25" s="39" t="n">
        <f aca="false">基本!I18</f>
        <v>0</v>
      </c>
      <c r="I25" s="39" t="n">
        <f aca="false">基本!J18</f>
        <v>0</v>
      </c>
      <c r="J25" s="39" t="n">
        <f aca="false">基本!K18</f>
        <v>0</v>
      </c>
      <c r="K25" s="39" t="n">
        <f aca="false">基本!L18</f>
        <v>0</v>
      </c>
      <c r="L25" s="39" t="n">
        <f aca="false">基本!M18</f>
        <v>0</v>
      </c>
      <c r="M25" s="39" t="n">
        <f aca="false">基本!N18</f>
        <v>0</v>
      </c>
      <c r="N25" s="39" t="n">
        <f aca="false">基本!O18</f>
        <v>0</v>
      </c>
      <c r="O25" s="39" t="n">
        <f aca="false">基本!P18</f>
        <v>0</v>
      </c>
      <c r="P25" s="39" t="n">
        <f aca="false">基本!Q18</f>
        <v>0</v>
      </c>
      <c r="Q25" s="39" t="n">
        <f aca="false">基本!R18</f>
        <v>0</v>
      </c>
      <c r="R25" s="39" t="n">
        <f aca="false">基本!S18</f>
        <v>0</v>
      </c>
      <c r="S25" s="39" t="n">
        <f aca="false">基本!T18</f>
        <v>0</v>
      </c>
      <c r="T25" s="39" t="n">
        <f aca="false">基本!U18</f>
        <v>0</v>
      </c>
      <c r="U25" s="39" t="n">
        <f aca="false">基本!V18</f>
        <v>0</v>
      </c>
      <c r="V25" s="39" t="n">
        <f aca="false">基本!W18</f>
        <v>0</v>
      </c>
      <c r="W25" s="39" t="n">
        <f aca="false">基本!X18</f>
        <v>0</v>
      </c>
      <c r="X25" s="39" t="n">
        <f aca="false">基本!Y18</f>
        <v>0</v>
      </c>
      <c r="Y25" s="39" t="n">
        <f aca="false">基本!Z18</f>
        <v>0</v>
      </c>
      <c r="Z25" s="39" t="n">
        <f aca="false">基本!AA18</f>
        <v>0</v>
      </c>
      <c r="AA25" s="39" t="n">
        <f aca="false">基本!AB18</f>
        <v>0</v>
      </c>
      <c r="AB25" s="39" t="n">
        <f aca="false">基本!AC18</f>
        <v>0</v>
      </c>
      <c r="AC25" s="39" t="n">
        <f aca="false">基本!AD18</f>
        <v>0</v>
      </c>
      <c r="AD25" s="39" t="n">
        <f aca="false">基本!AE18</f>
        <v>0</v>
      </c>
      <c r="AE25" s="39" t="n">
        <f aca="false">基本!AF18</f>
        <v>0</v>
      </c>
      <c r="AF25" s="39" t="n">
        <f aca="false">基本!AG18</f>
        <v>0</v>
      </c>
      <c r="AG25" s="39" t="n">
        <f aca="false">基本!AH18</f>
        <v>0</v>
      </c>
      <c r="AH25" s="39" t="n">
        <f aca="false">基本!AI18</f>
        <v>0</v>
      </c>
      <c r="AI25" s="39" t="n">
        <f aca="false">基本!AJ18</f>
        <v>0</v>
      </c>
      <c r="AJ25" s="39" t="n">
        <f aca="false">基本!AK18</f>
        <v>0</v>
      </c>
      <c r="AK25" s="39" t="n">
        <f aca="false">基本!AL18</f>
        <v>0</v>
      </c>
      <c r="AL25" s="39" t="n">
        <f aca="false">基本!AM18</f>
        <v>0</v>
      </c>
      <c r="AM25" s="39" t="n">
        <f aca="false">基本!AN18</f>
        <v>0</v>
      </c>
      <c r="AN25" s="39" t="n">
        <f aca="false">基本!AO18</f>
        <v>0</v>
      </c>
      <c r="AO25" s="39" t="n">
        <f aca="false">基本!AP18</f>
        <v>0</v>
      </c>
      <c r="AP25" s="39" t="n">
        <f aca="false">基本!AQ18</f>
        <v>0</v>
      </c>
      <c r="AQ25" s="39" t="n">
        <f aca="false">基本!AR18</f>
        <v>0</v>
      </c>
      <c r="AR25" s="39" t="n">
        <f aca="false">基本!AS18</f>
        <v>0</v>
      </c>
      <c r="AS25" s="39" t="n">
        <f aca="false">基本!AT18</f>
        <v>0</v>
      </c>
    </row>
    <row r="26" s="2" customFormat="true" ht="17" hidden="false" customHeight="true" outlineLevel="0" collapsed="false">
      <c r="A26" s="116" t="s">
        <v>151</v>
      </c>
      <c r="B26" s="39" t="s">
        <v>28</v>
      </c>
      <c r="C26" s="117"/>
      <c r="D26" s="117" t="n">
        <f aca="false">IF(D1&lt;=45657,IF(D14=0,0,IF(D15=0,SUM(D17:D25)+$D$70,IF(D14&gt;D15,D17+SUM(D19:D25)+$D$70,D17+$D$70))),IF(OR(D1=46022,D1=46387),IF(D14=0,0,IF(D15=0,SUM(D17:D25)+IF(D14&lt;=$F$98,$G$98,IF(D14&lt;=$F$99,$G$99,IF(D14&lt;=$F$100,$G$100,IF(D14&lt;=$F$101,$G$101,$G$102)))),IF(D14&gt;D15,D17+SUM(D19:D25)+IF(D14&lt;=$F$98,$G$98,IF(D14&lt;=$F$99,$G$99,IF(D14&lt;=$F$100,$G$100,IF(D14&lt;=$F$101,$G$101,$G$102)))),D17+IF(D14&lt;=$F$98,$G$98,IF(D14&lt;=$F$99,$G$99,IF(D14&lt;=$F$100,$G$100,IF(D14&lt;=$F$101,$G$101,$G$102))))))),IF(D14=0,0,IF(D15=0,SUM(D17:D25)+IF(D14&lt;=$F$98,$H$98,$H$99),IF(D14&gt;D15,D17+SUM(D19:D25)+IF(D14&lt;=$F$98,$H$98,$H$99),D17+IF(D14&lt;=$F$98,$H$98,$H$99))))))</f>
        <v>0</v>
      </c>
      <c r="E26" s="117" t="n">
        <f aca="false">IF(E1&lt;=45657,IF(E14=0,0,IF(E15=0,SUM(E17:E25)+$D$70,IF(E14&gt;E15,E17+SUM(E19:E25)+$D$70,E17+$D$70))),IF(OR(E1=46022,E1=46387),IF(E14=0,0,IF(E15=0,SUM(E17:E25)+IF(E14&lt;=$F$98,$G$98,IF(E14&lt;=$F$99,$G$99,IF(E14&lt;=$F$100,$G$100,IF(E14&lt;=$F$101,$G$101,$G$102)))),IF(E14&gt;E15,E17+SUM(E19:E25)+IF(E14&lt;=$F$98,$G$98,IF(E14&lt;=$F$99,$G$99,IF(E14&lt;=$F$100,$G$100,IF(E14&lt;=$F$101,$G$101,$G$102)))),E17+IF(E14&lt;=$F$98,$G$98,IF(E14&lt;=$F$99,$G$99,IF(E14&lt;=$F$100,$G$100,IF(E14&lt;=$F$101,$G$101,$G$102))))))),IF(E14=0,0,IF(E15=0,SUM(E17:E25)+IF(E14&lt;=$F$98,$H$98,$H$99),IF(E14&gt;E15,E17+SUM(E19:E25)+IF(E14&lt;=$F$98,$H$98,$H$99),E17+IF(E14&lt;=$F$98,$H$98,$H$99))))))</f>
        <v>0</v>
      </c>
      <c r="F26" s="117" t="n">
        <f aca="false">IF(F1&lt;=45657,IF(F14=0,0,IF(F15=0,SUM(F17:F25)+$D$70,IF(F14&gt;F15,F17+SUM(F19:F25)+$D$70,F17+$D$70))),IF(OR(F1=46022,F1=46387),IF(F14=0,0,IF(F15=0,SUM(F17:F25)+IF(F14&lt;=$F$98,$G$98,IF(F14&lt;=$F$99,$G$99,IF(F14&lt;=$F$100,$G$100,IF(F14&lt;=$F$101,$G$101,$G$102)))),IF(F14&gt;F15,F17+SUM(F19:F25)+IF(F14&lt;=$F$98,$G$98,IF(F14&lt;=$F$99,$G$99,IF(F14&lt;=$F$100,$G$100,IF(F14&lt;=$F$101,$G$101,$G$102)))),F17+IF(F14&lt;=$F$98,$G$98,IF(F14&lt;=$F$99,$G$99,IF(F14&lt;=$F$100,$G$100,IF(F14&lt;=$F$101,$G$101,$G$102))))))),IF(F14=0,0,IF(F15=0,SUM(F17:F25)+IF(F14&lt;=$F$98,$H$98,$H$99),IF(F14&gt;F15,F17+SUM(F19:F25)+IF(F14&lt;=$F$98,$H$98,$H$99),F17+IF(F14&lt;=$F$98,$H$98,$H$99))))))</f>
        <v>0</v>
      </c>
      <c r="G26" s="117" t="n">
        <f aca="false">IF(G1&lt;=45657,IF(G14=0,0,IF(G15=0,SUM(G17:G25)+$D$70,IF(G14&gt;G15,G17+SUM(G19:G25)+$D$70,G17+$D$70))),IF(OR(G1=46022,G1=46387),IF(G14=0,0,IF(G15=0,SUM(G17:G25)+IF(G14&lt;=$F$98,$G$98,IF(G14&lt;=$F$99,$G$99,IF(G14&lt;=$F$100,$G$100,IF(G14&lt;=$F$101,$G$101,$G$102)))),IF(G14&gt;G15,G17+SUM(G19:G25)+IF(G14&lt;=$F$98,$G$98,IF(G14&lt;=$F$99,$G$99,IF(G14&lt;=$F$100,$G$100,IF(G14&lt;=$F$101,$G$101,$G$102)))),G17+IF(G14&lt;=$F$98,$G$98,IF(G14&lt;=$F$99,$G$99,IF(G14&lt;=$F$100,$G$100,IF(G14&lt;=$F$101,$G$101,$G$102))))))),IF(G14=0,0,IF(G15=0,SUM(G17:G25)+IF(G14&lt;=$F$98,$H$98,$H$99),IF(G14&gt;G15,G17+SUM(G19:G25)+IF(G14&lt;=$F$98,$H$98,$H$99),G17+IF(G14&lt;=$F$98,$H$98,$H$99))))))</f>
        <v>0</v>
      </c>
      <c r="H26" s="117" t="n">
        <f aca="false">IF(H1&lt;=45657,IF(H14=0,0,IF(H15=0,SUM(H17:H25)+$D$70,IF(H14&gt;H15,H17+SUM(H19:H25)+$D$70,H17+$D$70))),IF(OR(H1=46022,H1=46387),IF(H14=0,0,IF(H15=0,SUM(H17:H25)+IF(H14&lt;=$F$98,$G$98,IF(H14&lt;=$F$99,$G$99,IF(H14&lt;=$F$100,$G$100,IF(H14&lt;=$F$101,$G$101,$G$102)))),IF(H14&gt;H15,H17+SUM(H19:H25)+IF(H14&lt;=$F$98,$G$98,IF(H14&lt;=$F$99,$G$99,IF(H14&lt;=$F$100,$G$100,IF(H14&lt;=$F$101,$G$101,$G$102)))),H17+IF(H14&lt;=$F$98,$G$98,IF(H14&lt;=$F$99,$G$99,IF(H14&lt;=$F$100,$G$100,IF(H14&lt;=$F$101,$G$101,$G$102))))))),IF(H14=0,0,IF(H15=0,SUM(H17:H25)+IF(H14&lt;=$F$98,$H$98,$H$99),IF(H14&gt;H15,H17+SUM(H19:H25)+IF(H14&lt;=$F$98,$H$98,$H$99),H17+IF(H14&lt;=$F$98,$H$98,$H$99))))))</f>
        <v>0</v>
      </c>
      <c r="I26" s="117" t="n">
        <f aca="false">IF(I1&lt;=45657,IF(I14=0,0,IF(I15=0,SUM(I17:I25)+$D$70,IF(I14&gt;I15,I17+SUM(I19:I25)+$D$70,I17+$D$70))),IF(OR(I1=46022,I1=46387),IF(I14=0,0,IF(I15=0,SUM(I17:I25)+IF(I14&lt;=$F$98,$G$98,IF(I14&lt;=$F$99,$G$99,IF(I14&lt;=$F$100,$G$100,IF(I14&lt;=$F$101,$G$101,$G$102)))),IF(I14&gt;I15,I17+SUM(I19:I25)+IF(I14&lt;=$F$98,$G$98,IF(I14&lt;=$F$99,$G$99,IF(I14&lt;=$F$100,$G$100,IF(I14&lt;=$F$101,$G$101,$G$102)))),I17+IF(I14&lt;=$F$98,$G$98,IF(I14&lt;=$F$99,$G$99,IF(I14&lt;=$F$100,$G$100,IF(I14&lt;=$F$101,$G$101,$G$102))))))),IF(I14=0,0,IF(I15=0,SUM(I17:I25)+IF(I14&lt;=$F$98,$H$98,$H$99),IF(I14&gt;I15,I17+SUM(I19:I25)+IF(I14&lt;=$F$98,$H$98,$H$99),I17+IF(I14&lt;=$F$98,$H$98,$H$99))))))</f>
        <v>0</v>
      </c>
      <c r="J26" s="117" t="n">
        <f aca="false">IF(J1&lt;=45657,IF(J14=0,0,IF(J15=0,SUM(J17:J25)+$D$70,IF(J14&gt;J15,J17+SUM(J19:J25)+$D$70,J17+$D$70))),IF(OR(J1=46022,J1=46387),IF(J14=0,0,IF(J15=0,SUM(J17:J25)+IF(J14&lt;=$F$98,$G$98,IF(J14&lt;=$F$99,$G$99,IF(J14&lt;=$F$100,$G$100,IF(J14&lt;=$F$101,$G$101,$G$102)))),IF(J14&gt;J15,J17+SUM(J19:J25)+IF(J14&lt;=$F$98,$G$98,IF(J14&lt;=$F$99,$G$99,IF(J14&lt;=$F$100,$G$100,IF(J14&lt;=$F$101,$G$101,$G$102)))),J17+IF(J14&lt;=$F$98,$G$98,IF(J14&lt;=$F$99,$G$99,IF(J14&lt;=$F$100,$G$100,IF(J14&lt;=$F$101,$G$101,$G$102))))))),IF(J14=0,0,IF(J15=0,SUM(J17:J25)+IF(J14&lt;=$F$98,$H$98,$H$99),IF(J14&gt;J15,J17+SUM(J19:J25)+IF(J14&lt;=$F$98,$H$98,$H$99),J17+IF(J14&lt;=$F$98,$H$98,$H$99))))))</f>
        <v>0</v>
      </c>
      <c r="K26" s="117" t="n">
        <f aca="false">IF(K1&lt;=45657,IF(K14=0,0,IF(K15=0,SUM(K17:K25)+$D$70,IF(K14&gt;K15,K17+SUM(K19:K25)+$D$70,K17+$D$70))),IF(OR(K1=46022,K1=46387),IF(K14=0,0,IF(K15=0,SUM(K17:K25)+IF(K14&lt;=$F$98,$G$98,IF(K14&lt;=$F$99,$G$99,IF(K14&lt;=$F$100,$G$100,IF(K14&lt;=$F$101,$G$101,$G$102)))),IF(K14&gt;K15,K17+SUM(K19:K25)+IF(K14&lt;=$F$98,$G$98,IF(K14&lt;=$F$99,$G$99,IF(K14&lt;=$F$100,$G$100,IF(K14&lt;=$F$101,$G$101,$G$102)))),K17+IF(K14&lt;=$F$98,$G$98,IF(K14&lt;=$F$99,$G$99,IF(K14&lt;=$F$100,$G$100,IF(K14&lt;=$F$101,$G$101,$G$102))))))),IF(K14=0,0,IF(K15=0,SUM(K17:K25)+IF(K14&lt;=$F$98,$H$98,$H$99),IF(K14&gt;K15,K17+SUM(K19:K25)+IF(K14&lt;=$F$98,$H$98,$H$99),K17+IF(K14&lt;=$F$98,$H$98,$H$99))))))</f>
        <v>0</v>
      </c>
      <c r="L26" s="117" t="n">
        <f aca="false">IF(L1&lt;=45657,IF(L14=0,0,IF(L15=0,SUM(L17:L25)+$D$70,IF(L14&gt;L15,L17+SUM(L19:L25)+$D$70,L17+$D$70))),IF(OR(L1=46022,L1=46387),IF(L14=0,0,IF(L15=0,SUM(L17:L25)+IF(L14&lt;=$F$98,$G$98,IF(L14&lt;=$F$99,$G$99,IF(L14&lt;=$F$100,$G$100,IF(L14&lt;=$F$101,$G$101,$G$102)))),IF(L14&gt;L15,L17+SUM(L19:L25)+IF(L14&lt;=$F$98,$G$98,IF(L14&lt;=$F$99,$G$99,IF(L14&lt;=$F$100,$G$100,IF(L14&lt;=$F$101,$G$101,$G$102)))),L17+IF(L14&lt;=$F$98,$G$98,IF(L14&lt;=$F$99,$G$99,IF(L14&lt;=$F$100,$G$100,IF(L14&lt;=$F$101,$G$101,$G$102))))))),IF(L14=0,0,IF(L15=0,SUM(L17:L25)+IF(L14&lt;=$F$98,$H$98,$H$99),IF(L14&gt;L15,L17+SUM(L19:L25)+IF(L14&lt;=$F$98,$H$98,$H$99),L17+IF(L14&lt;=$F$98,$H$98,$H$99))))))</f>
        <v>0</v>
      </c>
      <c r="M26" s="117" t="n">
        <f aca="false">IF(M1&lt;=45657,IF(M14=0,0,IF(M15=0,SUM(M17:M25)+$D$70,IF(M14&gt;M15,M17+SUM(M19:M25)+$D$70,M17+$D$70))),IF(OR(M1=46022,M1=46387),IF(M14=0,0,IF(M15=0,SUM(M17:M25)+IF(M14&lt;=$F$98,$G$98,IF(M14&lt;=$F$99,$G$99,IF(M14&lt;=$F$100,$G$100,IF(M14&lt;=$F$101,$G$101,$G$102)))),IF(M14&gt;M15,M17+SUM(M19:M25)+IF(M14&lt;=$F$98,$G$98,IF(M14&lt;=$F$99,$G$99,IF(M14&lt;=$F$100,$G$100,IF(M14&lt;=$F$101,$G$101,$G$102)))),M17+IF(M14&lt;=$F$98,$G$98,IF(M14&lt;=$F$99,$G$99,IF(M14&lt;=$F$100,$G$100,IF(M14&lt;=$F$101,$G$101,$G$102))))))),IF(M14=0,0,IF(M15=0,SUM(M17:M25)+IF(M14&lt;=$F$98,$H$98,$H$99),IF(M14&gt;M15,M17+SUM(M19:M25)+IF(M14&lt;=$F$98,$H$98,$H$99),M17+IF(M14&lt;=$F$98,$H$98,$H$99))))))</f>
        <v>0</v>
      </c>
      <c r="N26" s="117" t="n">
        <f aca="false">IF(N1&lt;=45657,IF(N14=0,0,IF(N15=0,SUM(N17:N25)+$D$70,IF(N14&gt;N15,N17+SUM(N19:N25)+$D$70,N17+$D$70))),IF(OR(N1=46022,N1=46387),IF(N14=0,0,IF(N15=0,SUM(N17:N25)+IF(N14&lt;=$F$98,$G$98,IF(N14&lt;=$F$99,$G$99,IF(N14&lt;=$F$100,$G$100,IF(N14&lt;=$F$101,$G$101,$G$102)))),IF(N14&gt;N15,N17+SUM(N19:N25)+IF(N14&lt;=$F$98,$G$98,IF(N14&lt;=$F$99,$G$99,IF(N14&lt;=$F$100,$G$100,IF(N14&lt;=$F$101,$G$101,$G$102)))),N17+IF(N14&lt;=$F$98,$G$98,IF(N14&lt;=$F$99,$G$99,IF(N14&lt;=$F$100,$G$100,IF(N14&lt;=$F$101,$G$101,$G$102))))))),IF(N14=0,0,IF(N15=0,SUM(N17:N25)+IF(N14&lt;=$F$98,$H$98,$H$99),IF(N14&gt;N15,N17+SUM(N19:N25)+IF(N14&lt;=$F$98,$H$98,$H$99),N17+IF(N14&lt;=$F$98,$H$98,$H$99))))))</f>
        <v>0</v>
      </c>
      <c r="O26" s="117" t="n">
        <f aca="false">IF(O1&lt;=45657,IF(O14=0,0,IF(O15=0,SUM(O17:O25)+$D$70,IF(O14&gt;O15,O17+SUM(O19:O25)+$D$70,O17+$D$70))),IF(OR(O1=46022,O1=46387),IF(O14=0,0,IF(O15=0,SUM(O17:O25)+IF(O14&lt;=$F$98,$G$98,IF(O14&lt;=$F$99,$G$99,IF(O14&lt;=$F$100,$G$100,IF(O14&lt;=$F$101,$G$101,$G$102)))),IF(O14&gt;O15,O17+SUM(O19:O25)+IF(O14&lt;=$F$98,$G$98,IF(O14&lt;=$F$99,$G$99,IF(O14&lt;=$F$100,$G$100,IF(O14&lt;=$F$101,$G$101,$G$102)))),O17+IF(O14&lt;=$F$98,$G$98,IF(O14&lt;=$F$99,$G$99,IF(O14&lt;=$F$100,$G$100,IF(O14&lt;=$F$101,$G$101,$G$102))))))),IF(O14=0,0,IF(O15=0,SUM(O17:O25)+IF(O14&lt;=$F$98,$H$98,$H$99),IF(O14&gt;O15,O17+SUM(O19:O25)+IF(O14&lt;=$F$98,$H$98,$H$99),O17+IF(O14&lt;=$F$98,$H$98,$H$99))))))</f>
        <v>0</v>
      </c>
      <c r="P26" s="117" t="n">
        <f aca="false">IF(P1&lt;=45657,IF(P14=0,0,IF(P15=0,SUM(P17:P25)+$D$70,IF(P14&gt;P15,P17+SUM(P19:P25)+$D$70,P17+$D$70))),IF(OR(P1=46022,P1=46387),IF(P14=0,0,IF(P15=0,SUM(P17:P25)+IF(P14&lt;=$F$98,$G$98,IF(P14&lt;=$F$99,$G$99,IF(P14&lt;=$F$100,$G$100,IF(P14&lt;=$F$101,$G$101,$G$102)))),IF(P14&gt;P15,P17+SUM(P19:P25)+IF(P14&lt;=$F$98,$G$98,IF(P14&lt;=$F$99,$G$99,IF(P14&lt;=$F$100,$G$100,IF(P14&lt;=$F$101,$G$101,$G$102)))),P17+IF(P14&lt;=$F$98,$G$98,IF(P14&lt;=$F$99,$G$99,IF(P14&lt;=$F$100,$G$100,IF(P14&lt;=$F$101,$G$101,$G$102))))))),IF(P14=0,0,IF(P15=0,SUM(P17:P25)+IF(P14&lt;=$F$98,$H$98,$H$99),IF(P14&gt;P15,P17+SUM(P19:P25)+IF(P14&lt;=$F$98,$H$98,$H$99),P17+IF(P14&lt;=$F$98,$H$98,$H$99))))))</f>
        <v>0</v>
      </c>
      <c r="Q26" s="117" t="n">
        <f aca="false">IF(Q1&lt;=45657,IF(Q14=0,0,IF(Q15=0,SUM(Q17:Q25)+$D$70,IF(Q14&gt;Q15,Q17+SUM(Q19:Q25)+$D$70,Q17+$D$70))),IF(OR(Q1=46022,Q1=46387),IF(Q14=0,0,IF(Q15=0,SUM(Q17:Q25)+IF(Q14&lt;=$F$98,$G$98,IF(Q14&lt;=$F$99,$G$99,IF(Q14&lt;=$F$100,$G$100,IF(Q14&lt;=$F$101,$G$101,$G$102)))),IF(Q14&gt;Q15,Q17+SUM(Q19:Q25)+IF(Q14&lt;=$F$98,$G$98,IF(Q14&lt;=$F$99,$G$99,IF(Q14&lt;=$F$100,$G$100,IF(Q14&lt;=$F$101,$G$101,$G$102)))),Q17+IF(Q14&lt;=$F$98,$G$98,IF(Q14&lt;=$F$99,$G$99,IF(Q14&lt;=$F$100,$G$100,IF(Q14&lt;=$F$101,$G$101,$G$102))))))),IF(Q14=0,0,IF(Q15=0,SUM(Q17:Q25)+IF(Q14&lt;=$F$98,$H$98,$H$99),IF(Q14&gt;Q15,Q17+SUM(Q19:Q25)+IF(Q14&lt;=$F$98,$H$98,$H$99),Q17+IF(Q14&lt;=$F$98,$H$98,$H$99))))))</f>
        <v>0</v>
      </c>
      <c r="R26" s="117" t="n">
        <f aca="false">IF(R1&lt;=45657,IF(R14=0,0,IF(R15=0,SUM(R17:R25)+$D$70,IF(R14&gt;R15,R17+SUM(R19:R25)+$D$70,R17+$D$70))),IF(OR(R1=46022,R1=46387),IF(R14=0,0,IF(R15=0,SUM(R17:R25)+IF(R14&lt;=$F$98,$G$98,IF(R14&lt;=$F$99,$G$99,IF(R14&lt;=$F$100,$G$100,IF(R14&lt;=$F$101,$G$101,$G$102)))),IF(R14&gt;R15,R17+SUM(R19:R25)+IF(R14&lt;=$F$98,$G$98,IF(R14&lt;=$F$99,$G$99,IF(R14&lt;=$F$100,$G$100,IF(R14&lt;=$F$101,$G$101,$G$102)))),R17+IF(R14&lt;=$F$98,$G$98,IF(R14&lt;=$F$99,$G$99,IF(R14&lt;=$F$100,$G$100,IF(R14&lt;=$F$101,$G$101,$G$102))))))),IF(R14=0,0,IF(R15=0,SUM(R17:R25)+IF(R14&lt;=$F$98,$H$98,$H$99),IF(R14&gt;R15,R17+SUM(R19:R25)+IF(R14&lt;=$F$98,$H$98,$H$99),R17+IF(R14&lt;=$F$98,$H$98,$H$99))))))</f>
        <v>0</v>
      </c>
      <c r="S26" s="117" t="n">
        <f aca="false">IF(S1&lt;=45657,IF(S14=0,0,IF(S15=0,SUM(S17:S25)+$D$70,IF(S14&gt;S15,S17+SUM(S19:S25)+$D$70,S17+$D$70))),IF(OR(S1=46022,S1=46387),IF(S14=0,0,IF(S15=0,SUM(S17:S25)+IF(S14&lt;=$F$98,$G$98,IF(S14&lt;=$F$99,$G$99,IF(S14&lt;=$F$100,$G$100,IF(S14&lt;=$F$101,$G$101,$G$102)))),IF(S14&gt;S15,S17+SUM(S19:S25)+IF(S14&lt;=$F$98,$G$98,IF(S14&lt;=$F$99,$G$99,IF(S14&lt;=$F$100,$G$100,IF(S14&lt;=$F$101,$G$101,$G$102)))),S17+IF(S14&lt;=$F$98,$G$98,IF(S14&lt;=$F$99,$G$99,IF(S14&lt;=$F$100,$G$100,IF(S14&lt;=$F$101,$G$101,$G$102))))))),IF(S14=0,0,IF(S15=0,SUM(S17:S25)+IF(S14&lt;=$F$98,$H$98,$H$99),IF(S14&gt;S15,S17+SUM(S19:S25)+IF(S14&lt;=$F$98,$H$98,$H$99),S17+IF(S14&lt;=$F$98,$H$98,$H$99))))))</f>
        <v>0</v>
      </c>
      <c r="T26" s="117" t="n">
        <f aca="false">IF(T1&lt;=45657,IF(T14=0,0,IF(T15=0,SUM(T17:T25)+$D$70,IF(T14&gt;T15,T17+SUM(T19:T25)+$D$70,T17+$D$70))),IF(OR(T1=46022,T1=46387),IF(T14=0,0,IF(T15=0,SUM(T17:T25)+IF(T14&lt;=$F$98,$G$98,IF(T14&lt;=$F$99,$G$99,IF(T14&lt;=$F$100,$G$100,IF(T14&lt;=$F$101,$G$101,$G$102)))),IF(T14&gt;T15,T17+SUM(T19:T25)+IF(T14&lt;=$F$98,$G$98,IF(T14&lt;=$F$99,$G$99,IF(T14&lt;=$F$100,$G$100,IF(T14&lt;=$F$101,$G$101,$G$102)))),T17+IF(T14&lt;=$F$98,$G$98,IF(T14&lt;=$F$99,$G$99,IF(T14&lt;=$F$100,$G$100,IF(T14&lt;=$F$101,$G$101,$G$102))))))),IF(T14=0,0,IF(T15=0,SUM(T17:T25)+IF(T14&lt;=$F$98,$H$98,$H$99),IF(T14&gt;T15,T17+SUM(T19:T25)+IF(T14&lt;=$F$98,$H$98,$H$99),T17+IF(T14&lt;=$F$98,$H$98,$H$99))))))</f>
        <v>0</v>
      </c>
      <c r="U26" s="117" t="n">
        <f aca="false">IF(U1&lt;=45657,IF(U14=0,0,IF(U15=0,SUM(U17:U25)+$D$70,IF(U14&gt;U15,U17+SUM(U19:U25)+$D$70,U17+$D$70))),IF(OR(U1=46022,U1=46387),IF(U14=0,0,IF(U15=0,SUM(U17:U25)+IF(U14&lt;=$F$98,$G$98,IF(U14&lt;=$F$99,$G$99,IF(U14&lt;=$F$100,$G$100,IF(U14&lt;=$F$101,$G$101,$G$102)))),IF(U14&gt;U15,U17+SUM(U19:U25)+IF(U14&lt;=$F$98,$G$98,IF(U14&lt;=$F$99,$G$99,IF(U14&lt;=$F$100,$G$100,IF(U14&lt;=$F$101,$G$101,$G$102)))),U17+IF(U14&lt;=$F$98,$G$98,IF(U14&lt;=$F$99,$G$99,IF(U14&lt;=$F$100,$G$100,IF(U14&lt;=$F$101,$G$101,$G$102))))))),IF(U14=0,0,IF(U15=0,SUM(U17:U25)+IF(U14&lt;=$F$98,$H$98,$H$99),IF(U14&gt;U15,U17+SUM(U19:U25)+IF(U14&lt;=$F$98,$H$98,$H$99),U17+IF(U14&lt;=$F$98,$H$98,$H$99))))))</f>
        <v>0</v>
      </c>
      <c r="V26" s="117" t="n">
        <f aca="false">IF(V1&lt;=45657,IF(V14=0,0,IF(V15=0,SUM(V17:V25)+$D$70,IF(V14&gt;V15,V17+SUM(V19:V25)+$D$70,V17+$D$70))),IF(OR(V1=46022,V1=46387),IF(V14=0,0,IF(V15=0,SUM(V17:V25)+IF(V14&lt;=$F$98,$G$98,IF(V14&lt;=$F$99,$G$99,IF(V14&lt;=$F$100,$G$100,IF(V14&lt;=$F$101,$G$101,$G$102)))),IF(V14&gt;V15,V17+SUM(V19:V25)+IF(V14&lt;=$F$98,$G$98,IF(V14&lt;=$F$99,$G$99,IF(V14&lt;=$F$100,$G$100,IF(V14&lt;=$F$101,$G$101,$G$102)))),V17+IF(V14&lt;=$F$98,$G$98,IF(V14&lt;=$F$99,$G$99,IF(V14&lt;=$F$100,$G$100,IF(V14&lt;=$F$101,$G$101,$G$102))))))),IF(V14=0,0,IF(V15=0,SUM(V17:V25)+IF(V14&lt;=$F$98,$H$98,$H$99),IF(V14&gt;V15,V17+SUM(V19:V25)+IF(V14&lt;=$F$98,$H$98,$H$99),V17+IF(V14&lt;=$F$98,$H$98,$H$99))))))</f>
        <v>0</v>
      </c>
      <c r="W26" s="117" t="n">
        <f aca="false">IF(W1&lt;=45657,IF(W14=0,0,IF(W15=0,SUM(W17:W25)+$D$70,IF(W14&gt;W15,W17+SUM(W19:W25)+$D$70,W17+$D$70))),IF(OR(W1=46022,W1=46387),IF(W14=0,0,IF(W15=0,SUM(W17:W25)+IF(W14&lt;=$F$98,$G$98,IF(W14&lt;=$F$99,$G$99,IF(W14&lt;=$F$100,$G$100,IF(W14&lt;=$F$101,$G$101,$G$102)))),IF(W14&gt;W15,W17+SUM(W19:W25)+IF(W14&lt;=$F$98,$G$98,IF(W14&lt;=$F$99,$G$99,IF(W14&lt;=$F$100,$G$100,IF(W14&lt;=$F$101,$G$101,$G$102)))),W17+IF(W14&lt;=$F$98,$G$98,IF(W14&lt;=$F$99,$G$99,IF(W14&lt;=$F$100,$G$100,IF(W14&lt;=$F$101,$G$101,$G$102))))))),IF(W14=0,0,IF(W15=0,SUM(W17:W25)+IF(W14&lt;=$F$98,$H$98,$H$99),IF(W14&gt;W15,W17+SUM(W19:W25)+IF(W14&lt;=$F$98,$H$98,$H$99),W17+IF(W14&lt;=$F$98,$H$98,$H$99))))))</f>
        <v>0</v>
      </c>
      <c r="X26" s="117" t="n">
        <f aca="false">IF(X1&lt;=45657,IF(X14=0,0,IF(X15=0,SUM(X17:X25)+$D$70,IF(X14&gt;X15,X17+SUM(X19:X25)+$D$70,X17+$D$70))),IF(OR(X1=46022,X1=46387),IF(X14=0,0,IF(X15=0,SUM(X17:X25)+IF(X14&lt;=$F$98,$G$98,IF(X14&lt;=$F$99,$G$99,IF(X14&lt;=$F$100,$G$100,IF(X14&lt;=$F$101,$G$101,$G$102)))),IF(X14&gt;X15,X17+SUM(X19:X25)+IF(X14&lt;=$F$98,$G$98,IF(X14&lt;=$F$99,$G$99,IF(X14&lt;=$F$100,$G$100,IF(X14&lt;=$F$101,$G$101,$G$102)))),X17+IF(X14&lt;=$F$98,$G$98,IF(X14&lt;=$F$99,$G$99,IF(X14&lt;=$F$100,$G$100,IF(X14&lt;=$F$101,$G$101,$G$102))))))),IF(X14=0,0,IF(X15=0,SUM(X17:X25)+IF(X14&lt;=$F$98,$H$98,$H$99),IF(X14&gt;X15,X17+SUM(X19:X25)+IF(X14&lt;=$F$98,$H$98,$H$99),X17+IF(X14&lt;=$F$98,$H$98,$H$99))))))</f>
        <v>0</v>
      </c>
      <c r="Y26" s="117" t="n">
        <f aca="false">IF(Y1&lt;=45657,IF(Y14=0,0,IF(Y15=0,SUM(Y17:Y25)+$D$70,IF(Y14&gt;Y15,Y17+SUM(Y19:Y25)+$D$70,Y17+$D$70))),IF(OR(Y1=46022,Y1=46387),IF(Y14=0,0,IF(Y15=0,SUM(Y17:Y25)+IF(Y14&lt;=$F$98,$G$98,IF(Y14&lt;=$F$99,$G$99,IF(Y14&lt;=$F$100,$G$100,IF(Y14&lt;=$F$101,$G$101,$G$102)))),IF(Y14&gt;Y15,Y17+SUM(Y19:Y25)+IF(Y14&lt;=$F$98,$G$98,IF(Y14&lt;=$F$99,$G$99,IF(Y14&lt;=$F$100,$G$100,IF(Y14&lt;=$F$101,$G$101,$G$102)))),Y17+IF(Y14&lt;=$F$98,$G$98,IF(Y14&lt;=$F$99,$G$99,IF(Y14&lt;=$F$100,$G$100,IF(Y14&lt;=$F$101,$G$101,$G$102))))))),IF(Y14=0,0,IF(Y15=0,SUM(Y17:Y25)+IF(Y14&lt;=$F$98,$H$98,$H$99),IF(Y14&gt;Y15,Y17+SUM(Y19:Y25)+IF(Y14&lt;=$F$98,$H$98,$H$99),Y17+IF(Y14&lt;=$F$98,$H$98,$H$99))))))</f>
        <v>0</v>
      </c>
      <c r="Z26" s="117" t="n">
        <f aca="false">IF(Z1&lt;=45657,IF(Z14=0,0,IF(Z15=0,SUM(Z17:Z25)+$D$70,IF(Z14&gt;Z15,Z17+SUM(Z19:Z25)+$D$70,Z17+$D$70))),IF(OR(Z1=46022,Z1=46387),IF(Z14=0,0,IF(Z15=0,SUM(Z17:Z25)+IF(Z14&lt;=$F$98,$G$98,IF(Z14&lt;=$F$99,$G$99,IF(Z14&lt;=$F$100,$G$100,IF(Z14&lt;=$F$101,$G$101,$G$102)))),IF(Z14&gt;Z15,Z17+SUM(Z19:Z25)+IF(Z14&lt;=$F$98,$G$98,IF(Z14&lt;=$F$99,$G$99,IF(Z14&lt;=$F$100,$G$100,IF(Z14&lt;=$F$101,$G$101,$G$102)))),Z17+IF(Z14&lt;=$F$98,$G$98,IF(Z14&lt;=$F$99,$G$99,IF(Z14&lt;=$F$100,$G$100,IF(Z14&lt;=$F$101,$G$101,$G$102))))))),IF(Z14=0,0,IF(Z15=0,SUM(Z17:Z25)+IF(Z14&lt;=$F$98,$H$98,$H$99),IF(Z14&gt;Z15,Z17+SUM(Z19:Z25)+IF(Z14&lt;=$F$98,$H$98,$H$99),Z17+IF(Z14&lt;=$F$98,$H$98,$H$99))))))</f>
        <v>0</v>
      </c>
      <c r="AA26" s="117" t="n">
        <f aca="false">IF(AA1&lt;=45657,IF(AA14=0,0,IF(AA15=0,SUM(AA17:AA25)+$D$70,IF(AA14&gt;AA15,AA17+SUM(AA19:AA25)+$D$70,AA17+$D$70))),IF(OR(AA1=46022,AA1=46387),IF(AA14=0,0,IF(AA15=0,SUM(AA17:AA25)+IF(AA14&lt;=$F$98,$G$98,IF(AA14&lt;=$F$99,$G$99,IF(AA14&lt;=$F$100,$G$100,IF(AA14&lt;=$F$101,$G$101,$G$102)))),IF(AA14&gt;AA15,AA17+SUM(AA19:AA25)+IF(AA14&lt;=$F$98,$G$98,IF(AA14&lt;=$F$99,$G$99,IF(AA14&lt;=$F$100,$G$100,IF(AA14&lt;=$F$101,$G$101,$G$102)))),AA17+IF(AA14&lt;=$F$98,$G$98,IF(AA14&lt;=$F$99,$G$99,IF(AA14&lt;=$F$100,$G$100,IF(AA14&lt;=$F$101,$G$101,$G$102))))))),IF(AA14=0,0,IF(AA15=0,SUM(AA17:AA25)+IF(AA14&lt;=$F$98,$H$98,$H$99),IF(AA14&gt;AA15,AA17+SUM(AA19:AA25)+IF(AA14&lt;=$F$98,$H$98,$H$99),AA17+IF(AA14&lt;=$F$98,$H$98,$H$99))))))</f>
        <v>0</v>
      </c>
      <c r="AB26" s="117" t="n">
        <f aca="false">IF(AB1&lt;=45657,IF(AB14=0,0,IF(AB15=0,SUM(AB17:AB25)+$D$70,IF(AB14&gt;AB15,AB17+SUM(AB19:AB25)+$D$70,AB17+$D$70))),IF(OR(AB1=46022,AB1=46387),IF(AB14=0,0,IF(AB15=0,SUM(AB17:AB25)+IF(AB14&lt;=$F$98,$G$98,IF(AB14&lt;=$F$99,$G$99,IF(AB14&lt;=$F$100,$G$100,IF(AB14&lt;=$F$101,$G$101,$G$102)))),IF(AB14&gt;AB15,AB17+SUM(AB19:AB25)+IF(AB14&lt;=$F$98,$G$98,IF(AB14&lt;=$F$99,$G$99,IF(AB14&lt;=$F$100,$G$100,IF(AB14&lt;=$F$101,$G$101,$G$102)))),AB17+IF(AB14&lt;=$F$98,$G$98,IF(AB14&lt;=$F$99,$G$99,IF(AB14&lt;=$F$100,$G$100,IF(AB14&lt;=$F$101,$G$101,$G$102))))))),IF(AB14=0,0,IF(AB15=0,SUM(AB17:AB25)+IF(AB14&lt;=$F$98,$H$98,$H$99),IF(AB14&gt;AB15,AB17+SUM(AB19:AB25)+IF(AB14&lt;=$F$98,$H$98,$H$99),AB17+IF(AB14&lt;=$F$98,$H$98,$H$99))))))</f>
        <v>0</v>
      </c>
      <c r="AC26" s="117" t="n">
        <f aca="false">IF(AC1&lt;=45657,IF(AC14=0,0,IF(AC15=0,SUM(AC17:AC25)+$D$70,IF(AC14&gt;AC15,AC17+SUM(AC19:AC25)+$D$70,AC17+$D$70))),IF(OR(AC1=46022,AC1=46387),IF(AC14=0,0,IF(AC15=0,SUM(AC17:AC25)+IF(AC14&lt;=$F$98,$G$98,IF(AC14&lt;=$F$99,$G$99,IF(AC14&lt;=$F$100,$G$100,IF(AC14&lt;=$F$101,$G$101,$G$102)))),IF(AC14&gt;AC15,AC17+SUM(AC19:AC25)+IF(AC14&lt;=$F$98,$G$98,IF(AC14&lt;=$F$99,$G$99,IF(AC14&lt;=$F$100,$G$100,IF(AC14&lt;=$F$101,$G$101,$G$102)))),AC17+IF(AC14&lt;=$F$98,$G$98,IF(AC14&lt;=$F$99,$G$99,IF(AC14&lt;=$F$100,$G$100,IF(AC14&lt;=$F$101,$G$101,$G$102))))))),IF(AC14=0,0,IF(AC15=0,SUM(AC17:AC25)+IF(AC14&lt;=$F$98,$H$98,$H$99),IF(AC14&gt;AC15,AC17+SUM(AC19:AC25)+IF(AC14&lt;=$F$98,$H$98,$H$99),AC17+IF(AC14&lt;=$F$98,$H$98,$H$99))))))</f>
        <v>0</v>
      </c>
      <c r="AD26" s="117" t="n">
        <f aca="false">IF(AD1&lt;=45657,IF(AD14=0,0,IF(AD15=0,SUM(AD17:AD25)+$D$70,IF(AD14&gt;AD15,AD17+SUM(AD19:AD25)+$D$70,AD17+$D$70))),IF(OR(AD1=46022,AD1=46387),IF(AD14=0,0,IF(AD15=0,SUM(AD17:AD25)+IF(AD14&lt;=$F$98,$G$98,IF(AD14&lt;=$F$99,$G$99,IF(AD14&lt;=$F$100,$G$100,IF(AD14&lt;=$F$101,$G$101,$G$102)))),IF(AD14&gt;AD15,AD17+SUM(AD19:AD25)+IF(AD14&lt;=$F$98,$G$98,IF(AD14&lt;=$F$99,$G$99,IF(AD14&lt;=$F$100,$G$100,IF(AD14&lt;=$F$101,$G$101,$G$102)))),AD17+IF(AD14&lt;=$F$98,$G$98,IF(AD14&lt;=$F$99,$G$99,IF(AD14&lt;=$F$100,$G$100,IF(AD14&lt;=$F$101,$G$101,$G$102))))))),IF(AD14=0,0,IF(AD15=0,SUM(AD17:AD25)+IF(AD14&lt;=$F$98,$H$98,$H$99),IF(AD14&gt;AD15,AD17+SUM(AD19:AD25)+IF(AD14&lt;=$F$98,$H$98,$H$99),AD17+IF(AD14&lt;=$F$98,$H$98,$H$99))))))</f>
        <v>0</v>
      </c>
      <c r="AE26" s="117" t="n">
        <f aca="false">IF(AE1&lt;=45657,IF(AE14=0,0,IF(AE15=0,SUM(AE17:AE25)+$D$70,IF(AE14&gt;AE15,AE17+SUM(AE19:AE25)+$D$70,AE17+$D$70))),IF(OR(AE1=46022,AE1=46387),IF(AE14=0,0,IF(AE15=0,SUM(AE17:AE25)+IF(AE14&lt;=$F$98,$G$98,IF(AE14&lt;=$F$99,$G$99,IF(AE14&lt;=$F$100,$G$100,IF(AE14&lt;=$F$101,$G$101,$G$102)))),IF(AE14&gt;AE15,AE17+SUM(AE19:AE25)+IF(AE14&lt;=$F$98,$G$98,IF(AE14&lt;=$F$99,$G$99,IF(AE14&lt;=$F$100,$G$100,IF(AE14&lt;=$F$101,$G$101,$G$102)))),AE17+IF(AE14&lt;=$F$98,$G$98,IF(AE14&lt;=$F$99,$G$99,IF(AE14&lt;=$F$100,$G$100,IF(AE14&lt;=$F$101,$G$101,$G$102))))))),IF(AE14=0,0,IF(AE15=0,SUM(AE17:AE25)+IF(AE14&lt;=$F$98,$H$98,$H$99),IF(AE14&gt;AE15,AE17+SUM(AE19:AE25)+IF(AE14&lt;=$F$98,$H$98,$H$99),AE17+IF(AE14&lt;=$F$98,$H$98,$H$99))))))</f>
        <v>0</v>
      </c>
      <c r="AF26" s="117" t="n">
        <f aca="false">IF(AF1&lt;=45657,IF(AF14=0,0,IF(AF15=0,SUM(AF17:AF25)+$D$70,IF(AF14&gt;AF15,AF17+SUM(AF19:AF25)+$D$70,AF17+$D$70))),IF(OR(AF1=46022,AF1=46387),IF(AF14=0,0,IF(AF15=0,SUM(AF17:AF25)+IF(AF14&lt;=$F$98,$G$98,IF(AF14&lt;=$F$99,$G$99,IF(AF14&lt;=$F$100,$G$100,IF(AF14&lt;=$F$101,$G$101,$G$102)))),IF(AF14&gt;AF15,AF17+SUM(AF19:AF25)+IF(AF14&lt;=$F$98,$G$98,IF(AF14&lt;=$F$99,$G$99,IF(AF14&lt;=$F$100,$G$100,IF(AF14&lt;=$F$101,$G$101,$G$102)))),AF17+IF(AF14&lt;=$F$98,$G$98,IF(AF14&lt;=$F$99,$G$99,IF(AF14&lt;=$F$100,$G$100,IF(AF14&lt;=$F$101,$G$101,$G$102))))))),IF(AF14=0,0,IF(AF15=0,SUM(AF17:AF25)+IF(AF14&lt;=$F$98,$H$98,$H$99),IF(AF14&gt;AF15,AF17+SUM(AF19:AF25)+IF(AF14&lt;=$F$98,$H$98,$H$99),AF17+IF(AF14&lt;=$F$98,$H$98,$H$99))))))</f>
        <v>0</v>
      </c>
      <c r="AG26" s="117" t="n">
        <f aca="false">IF(AG1&lt;=45657,IF(AG14=0,0,IF(AG15=0,SUM(AG17:AG25)+$D$70,IF(AG14&gt;AG15,AG17+SUM(AG19:AG25)+$D$70,AG17+$D$70))),IF(OR(AG1=46022,AG1=46387),IF(AG14=0,0,IF(AG15=0,SUM(AG17:AG25)+IF(AG14&lt;=$F$98,$G$98,IF(AG14&lt;=$F$99,$G$99,IF(AG14&lt;=$F$100,$G$100,IF(AG14&lt;=$F$101,$G$101,$G$102)))),IF(AG14&gt;AG15,AG17+SUM(AG19:AG25)+IF(AG14&lt;=$F$98,$G$98,IF(AG14&lt;=$F$99,$G$99,IF(AG14&lt;=$F$100,$G$100,IF(AG14&lt;=$F$101,$G$101,$G$102)))),AG17+IF(AG14&lt;=$F$98,$G$98,IF(AG14&lt;=$F$99,$G$99,IF(AG14&lt;=$F$100,$G$100,IF(AG14&lt;=$F$101,$G$101,$G$102))))))),IF(AG14=0,0,IF(AG15=0,SUM(AG17:AG25)+IF(AG14&lt;=$F$98,$H$98,$H$99),IF(AG14&gt;AG15,AG17+SUM(AG19:AG25)+IF(AG14&lt;=$F$98,$H$98,$H$99),AG17+IF(AG14&lt;=$F$98,$H$98,$H$99))))))</f>
        <v>0</v>
      </c>
      <c r="AH26" s="117" t="n">
        <f aca="false">IF(AH1&lt;=45657,IF(AH14=0,0,IF(AH15=0,SUM(AH17:AH25)+$D$70,IF(AH14&gt;AH15,AH17+SUM(AH19:AH25)+$D$70,AH17+$D$70))),IF(OR(AH1=46022,AH1=46387),IF(AH14=0,0,IF(AH15=0,SUM(AH17:AH25)+IF(AH14&lt;=$F$98,$G$98,IF(AH14&lt;=$F$99,$G$99,IF(AH14&lt;=$F$100,$G$100,IF(AH14&lt;=$F$101,$G$101,$G$102)))),IF(AH14&gt;AH15,AH17+SUM(AH19:AH25)+IF(AH14&lt;=$F$98,$G$98,IF(AH14&lt;=$F$99,$G$99,IF(AH14&lt;=$F$100,$G$100,IF(AH14&lt;=$F$101,$G$101,$G$102)))),AH17+IF(AH14&lt;=$F$98,$G$98,IF(AH14&lt;=$F$99,$G$99,IF(AH14&lt;=$F$100,$G$100,IF(AH14&lt;=$F$101,$G$101,$G$102))))))),IF(AH14=0,0,IF(AH15=0,SUM(AH17:AH25)+IF(AH14&lt;=$F$98,$H$98,$H$99),IF(AH14&gt;AH15,AH17+SUM(AH19:AH25)+IF(AH14&lt;=$F$98,$H$98,$H$99),AH17+IF(AH14&lt;=$F$98,$H$98,$H$99))))))</f>
        <v>0</v>
      </c>
      <c r="AI26" s="117" t="n">
        <f aca="false">IF(AI1&lt;=45657,IF(AI14=0,0,IF(AI15=0,SUM(AI17:AI25)+$D$70,IF(AI14&gt;AI15,AI17+SUM(AI19:AI25)+$D$70,AI17+$D$70))),IF(OR(AI1=46022,AI1=46387),IF(AI14=0,0,IF(AI15=0,SUM(AI17:AI25)+IF(AI14&lt;=$F$98,$G$98,IF(AI14&lt;=$F$99,$G$99,IF(AI14&lt;=$F$100,$G$100,IF(AI14&lt;=$F$101,$G$101,$G$102)))),IF(AI14&gt;AI15,AI17+SUM(AI19:AI25)+IF(AI14&lt;=$F$98,$G$98,IF(AI14&lt;=$F$99,$G$99,IF(AI14&lt;=$F$100,$G$100,IF(AI14&lt;=$F$101,$G$101,$G$102)))),AI17+IF(AI14&lt;=$F$98,$G$98,IF(AI14&lt;=$F$99,$G$99,IF(AI14&lt;=$F$100,$G$100,IF(AI14&lt;=$F$101,$G$101,$G$102))))))),IF(AI14=0,0,IF(AI15=0,SUM(AI17:AI25)+IF(AI14&lt;=$F$98,$H$98,$H$99),IF(AI14&gt;AI15,AI17+SUM(AI19:AI25)+IF(AI14&lt;=$F$98,$H$98,$H$99),AI17+IF(AI14&lt;=$F$98,$H$98,$H$99))))))</f>
        <v>0</v>
      </c>
      <c r="AJ26" s="117" t="n">
        <f aca="false">IF(AJ1&lt;=45657,IF(AJ14=0,0,IF(AJ15=0,SUM(AJ17:AJ25)+$D$70,IF(AJ14&gt;AJ15,AJ17+SUM(AJ19:AJ25)+$D$70,AJ17+$D$70))),IF(OR(AJ1=46022,AJ1=46387),IF(AJ14=0,0,IF(AJ15=0,SUM(AJ17:AJ25)+IF(AJ14&lt;=$F$98,$G$98,IF(AJ14&lt;=$F$99,$G$99,IF(AJ14&lt;=$F$100,$G$100,IF(AJ14&lt;=$F$101,$G$101,$G$102)))),IF(AJ14&gt;AJ15,AJ17+SUM(AJ19:AJ25)+IF(AJ14&lt;=$F$98,$G$98,IF(AJ14&lt;=$F$99,$G$99,IF(AJ14&lt;=$F$100,$G$100,IF(AJ14&lt;=$F$101,$G$101,$G$102)))),AJ17+IF(AJ14&lt;=$F$98,$G$98,IF(AJ14&lt;=$F$99,$G$99,IF(AJ14&lt;=$F$100,$G$100,IF(AJ14&lt;=$F$101,$G$101,$G$102))))))),IF(AJ14=0,0,IF(AJ15=0,SUM(AJ17:AJ25)+IF(AJ14&lt;=$F$98,$H$98,$H$99),IF(AJ14&gt;AJ15,AJ17+SUM(AJ19:AJ25)+IF(AJ14&lt;=$F$98,$H$98,$H$99),AJ17+IF(AJ14&lt;=$F$98,$H$98,$H$99))))))</f>
        <v>0</v>
      </c>
      <c r="AK26" s="117" t="n">
        <f aca="false">IF(AK1&lt;=45657,IF(AK14=0,0,IF(AK15=0,SUM(AK17:AK25)+$D$70,IF(AK14&gt;AK15,AK17+SUM(AK19:AK25)+$D$70,AK17+$D$70))),IF(OR(AK1=46022,AK1=46387),IF(AK14=0,0,IF(AK15=0,SUM(AK17:AK25)+IF(AK14&lt;=$F$98,$G$98,IF(AK14&lt;=$F$99,$G$99,IF(AK14&lt;=$F$100,$G$100,IF(AK14&lt;=$F$101,$G$101,$G$102)))),IF(AK14&gt;AK15,AK17+SUM(AK19:AK25)+IF(AK14&lt;=$F$98,$G$98,IF(AK14&lt;=$F$99,$G$99,IF(AK14&lt;=$F$100,$G$100,IF(AK14&lt;=$F$101,$G$101,$G$102)))),AK17+IF(AK14&lt;=$F$98,$G$98,IF(AK14&lt;=$F$99,$G$99,IF(AK14&lt;=$F$100,$G$100,IF(AK14&lt;=$F$101,$G$101,$G$102))))))),IF(AK14=0,0,IF(AK15=0,SUM(AK17:AK25)+IF(AK14&lt;=$F$98,$H$98,$H$99),IF(AK14&gt;AK15,AK17+SUM(AK19:AK25)+IF(AK14&lt;=$F$98,$H$98,$H$99),AK17+IF(AK14&lt;=$F$98,$H$98,$H$99))))))</f>
        <v>0</v>
      </c>
      <c r="AL26" s="117" t="n">
        <f aca="false">IF(AL1&lt;=45657,IF(AL14=0,0,IF(AL15=0,SUM(AL17:AL25)+$D$70,IF(AL14&gt;AL15,AL17+SUM(AL19:AL25)+$D$70,AL17+$D$70))),IF(OR(AL1=46022,AL1=46387),IF(AL14=0,0,IF(AL15=0,SUM(AL17:AL25)+IF(AL14&lt;=$F$98,$G$98,IF(AL14&lt;=$F$99,$G$99,IF(AL14&lt;=$F$100,$G$100,IF(AL14&lt;=$F$101,$G$101,$G$102)))),IF(AL14&gt;AL15,AL17+SUM(AL19:AL25)+IF(AL14&lt;=$F$98,$G$98,IF(AL14&lt;=$F$99,$G$99,IF(AL14&lt;=$F$100,$G$100,IF(AL14&lt;=$F$101,$G$101,$G$102)))),AL17+IF(AL14&lt;=$F$98,$G$98,IF(AL14&lt;=$F$99,$G$99,IF(AL14&lt;=$F$100,$G$100,IF(AL14&lt;=$F$101,$G$101,$G$102))))))),IF(AL14=0,0,IF(AL15=0,SUM(AL17:AL25)+IF(AL14&lt;=$F$98,$H$98,$H$99),IF(AL14&gt;AL15,AL17+SUM(AL19:AL25)+IF(AL14&lt;=$F$98,$H$98,$H$99),AL17+IF(AL14&lt;=$F$98,$H$98,$H$99))))))</f>
        <v>0</v>
      </c>
      <c r="AM26" s="117" t="n">
        <f aca="false">IF(AM1&lt;=45657,IF(AM14=0,0,IF(AM15=0,SUM(AM17:AM25)+$D$70,IF(AM14&gt;AM15,AM17+SUM(AM19:AM25)+$D$70,AM17+$D$70))),IF(OR(AM1=46022,AM1=46387),IF(AM14=0,0,IF(AM15=0,SUM(AM17:AM25)+IF(AM14&lt;=$F$98,$G$98,IF(AM14&lt;=$F$99,$G$99,IF(AM14&lt;=$F$100,$G$100,IF(AM14&lt;=$F$101,$G$101,$G$102)))),IF(AM14&gt;AM15,AM17+SUM(AM19:AM25)+IF(AM14&lt;=$F$98,$G$98,IF(AM14&lt;=$F$99,$G$99,IF(AM14&lt;=$F$100,$G$100,IF(AM14&lt;=$F$101,$G$101,$G$102)))),AM17+IF(AM14&lt;=$F$98,$G$98,IF(AM14&lt;=$F$99,$G$99,IF(AM14&lt;=$F$100,$G$100,IF(AM14&lt;=$F$101,$G$101,$G$102))))))),IF(AM14=0,0,IF(AM15=0,SUM(AM17:AM25)+IF(AM14&lt;=$F$98,$H$98,$H$99),IF(AM14&gt;AM15,AM17+SUM(AM19:AM25)+IF(AM14&lt;=$F$98,$H$98,$H$99),AM17+IF(AM14&lt;=$F$98,$H$98,$H$99))))))</f>
        <v>0</v>
      </c>
      <c r="AN26" s="117" t="n">
        <f aca="false">IF(AN1&lt;=45657,IF(AN14=0,0,IF(AN15=0,SUM(AN17:AN25)+$D$70,IF(AN14&gt;AN15,AN17+SUM(AN19:AN25)+$D$70,AN17+$D$70))),IF(OR(AN1=46022,AN1=46387),IF(AN14=0,0,IF(AN15=0,SUM(AN17:AN25)+IF(AN14&lt;=$F$98,$G$98,IF(AN14&lt;=$F$99,$G$99,IF(AN14&lt;=$F$100,$G$100,IF(AN14&lt;=$F$101,$G$101,$G$102)))),IF(AN14&gt;AN15,AN17+SUM(AN19:AN25)+IF(AN14&lt;=$F$98,$G$98,IF(AN14&lt;=$F$99,$G$99,IF(AN14&lt;=$F$100,$G$100,IF(AN14&lt;=$F$101,$G$101,$G$102)))),AN17+IF(AN14&lt;=$F$98,$G$98,IF(AN14&lt;=$F$99,$G$99,IF(AN14&lt;=$F$100,$G$100,IF(AN14&lt;=$F$101,$G$101,$G$102))))))),IF(AN14=0,0,IF(AN15=0,SUM(AN17:AN25)+IF(AN14&lt;=$F$98,$H$98,$H$99),IF(AN14&gt;AN15,AN17+SUM(AN19:AN25)+IF(AN14&lt;=$F$98,$H$98,$H$99),AN17+IF(AN14&lt;=$F$98,$H$98,$H$99))))))</f>
        <v>0</v>
      </c>
      <c r="AO26" s="117" t="n">
        <f aca="false">IF(AO1&lt;=45657,IF(AO14=0,0,IF(AO15=0,SUM(AO17:AO25)+$D$70,IF(AO14&gt;AO15,AO17+SUM(AO19:AO25)+$D$70,AO17+$D$70))),IF(OR(AO1=46022,AO1=46387),IF(AO14=0,0,IF(AO15=0,SUM(AO17:AO25)+IF(AO14&lt;=$F$98,$G$98,IF(AO14&lt;=$F$99,$G$99,IF(AO14&lt;=$F$100,$G$100,IF(AO14&lt;=$F$101,$G$101,$G$102)))),IF(AO14&gt;AO15,AO17+SUM(AO19:AO25)+IF(AO14&lt;=$F$98,$G$98,IF(AO14&lt;=$F$99,$G$99,IF(AO14&lt;=$F$100,$G$100,IF(AO14&lt;=$F$101,$G$101,$G$102)))),AO17+IF(AO14&lt;=$F$98,$G$98,IF(AO14&lt;=$F$99,$G$99,IF(AO14&lt;=$F$100,$G$100,IF(AO14&lt;=$F$101,$G$101,$G$102))))))),IF(AO14=0,0,IF(AO15=0,SUM(AO17:AO25)+IF(AO14&lt;=$F$98,$H$98,$H$99),IF(AO14&gt;AO15,AO17+SUM(AO19:AO25)+IF(AO14&lt;=$F$98,$H$98,$H$99),AO17+IF(AO14&lt;=$F$98,$H$98,$H$99))))))</f>
        <v>0</v>
      </c>
      <c r="AP26" s="117" t="n">
        <f aca="false">IF(AP1&lt;=45657,IF(AP14=0,0,IF(AP15=0,SUM(AP17:AP25)+$D$70,IF(AP14&gt;AP15,AP17+SUM(AP19:AP25)+$D$70,AP17+$D$70))),IF(OR(AP1=46022,AP1=46387),IF(AP14=0,0,IF(AP15=0,SUM(AP17:AP25)+IF(AP14&lt;=$F$98,$G$98,IF(AP14&lt;=$F$99,$G$99,IF(AP14&lt;=$F$100,$G$100,IF(AP14&lt;=$F$101,$G$101,$G$102)))),IF(AP14&gt;AP15,AP17+SUM(AP19:AP25)+IF(AP14&lt;=$F$98,$G$98,IF(AP14&lt;=$F$99,$G$99,IF(AP14&lt;=$F$100,$G$100,IF(AP14&lt;=$F$101,$G$101,$G$102)))),AP17+IF(AP14&lt;=$F$98,$G$98,IF(AP14&lt;=$F$99,$G$99,IF(AP14&lt;=$F$100,$G$100,IF(AP14&lt;=$F$101,$G$101,$G$102))))))),IF(AP14=0,0,IF(AP15=0,SUM(AP17:AP25)+IF(AP14&lt;=$F$98,$H$98,$H$99),IF(AP14&gt;AP15,AP17+SUM(AP19:AP25)+IF(AP14&lt;=$F$98,$H$98,$H$99),AP17+IF(AP14&lt;=$F$98,$H$98,$H$99))))))</f>
        <v>0</v>
      </c>
      <c r="AQ26" s="117" t="n">
        <f aca="false">IF(AQ1&lt;=45657,IF(AQ14=0,0,IF(AQ15=0,SUM(AQ17:AQ25)+$D$70,IF(AQ14&gt;AQ15,AQ17+SUM(AQ19:AQ25)+$D$70,AQ17+$D$70))),IF(OR(AQ1=46022,AQ1=46387),IF(AQ14=0,0,IF(AQ15=0,SUM(AQ17:AQ25)+IF(AQ14&lt;=$F$98,$G$98,IF(AQ14&lt;=$F$99,$G$99,IF(AQ14&lt;=$F$100,$G$100,IF(AQ14&lt;=$F$101,$G$101,$G$102)))),IF(AQ14&gt;AQ15,AQ17+SUM(AQ19:AQ25)+IF(AQ14&lt;=$F$98,$G$98,IF(AQ14&lt;=$F$99,$G$99,IF(AQ14&lt;=$F$100,$G$100,IF(AQ14&lt;=$F$101,$G$101,$G$102)))),AQ17+IF(AQ14&lt;=$F$98,$G$98,IF(AQ14&lt;=$F$99,$G$99,IF(AQ14&lt;=$F$100,$G$100,IF(AQ14&lt;=$F$101,$G$101,$G$102))))))),IF(AQ14=0,0,IF(AQ15=0,SUM(AQ17:AQ25)+IF(AQ14&lt;=$F$98,$H$98,$H$99),IF(AQ14&gt;AQ15,AQ17+SUM(AQ19:AQ25)+IF(AQ14&lt;=$F$98,$H$98,$H$99),AQ17+IF(AQ14&lt;=$F$98,$H$98,$H$99))))))</f>
        <v>0</v>
      </c>
      <c r="AR26" s="117" t="n">
        <f aca="false">IF(AR1&lt;=45657,IF(AR14=0,0,IF(AR15=0,SUM(AR17:AR25)+$D$70,IF(AR14&gt;AR15,AR17+SUM(AR19:AR25)+$D$70,AR17+$D$70))),IF(OR(AR1=46022,AR1=46387),IF(AR14=0,0,IF(AR15=0,SUM(AR17:AR25)+IF(AR14&lt;=$F$98,$G$98,IF(AR14&lt;=$F$99,$G$99,IF(AR14&lt;=$F$100,$G$100,IF(AR14&lt;=$F$101,$G$101,$G$102)))),IF(AR14&gt;AR15,AR17+SUM(AR19:AR25)+IF(AR14&lt;=$F$98,$G$98,IF(AR14&lt;=$F$99,$G$99,IF(AR14&lt;=$F$100,$G$100,IF(AR14&lt;=$F$101,$G$101,$G$102)))),AR17+IF(AR14&lt;=$F$98,$G$98,IF(AR14&lt;=$F$99,$G$99,IF(AR14&lt;=$F$100,$G$100,IF(AR14&lt;=$F$101,$G$101,$G$102))))))),IF(AR14=0,0,IF(AR15=0,SUM(AR17:AR25)+IF(AR14&lt;=$F$98,$H$98,$H$99),IF(AR14&gt;AR15,AR17+SUM(AR19:AR25)+IF(AR14&lt;=$F$98,$H$98,$H$99),AR17+IF(AR14&lt;=$F$98,$H$98,$H$99))))))</f>
        <v>0</v>
      </c>
      <c r="AS26" s="117" t="n">
        <f aca="false">IF(AS1&lt;=45657,IF(AS14=0,0,IF(AS15=0,SUM(AS17:AS25)+$D$70,IF(AS14&gt;AS15,AS17+SUM(AS19:AS25)+$D$70,AS17+$D$70))),IF(OR(AS1=46022,AS1=46387),IF(AS14=0,0,IF(AS15=0,SUM(AS17:AS25)+IF(AS14&lt;=$F$98,$G$98,IF(AS14&lt;=$F$99,$G$99,IF(AS14&lt;=$F$100,$G$100,IF(AS14&lt;=$F$101,$G$101,$G$102)))),IF(AS14&gt;AS15,AS17+SUM(AS19:AS25)+IF(AS14&lt;=$F$98,$G$98,IF(AS14&lt;=$F$99,$G$99,IF(AS14&lt;=$F$100,$G$100,IF(AS14&lt;=$F$101,$G$101,$G$102)))),AS17+IF(AS14&lt;=$F$98,$G$98,IF(AS14&lt;=$F$99,$G$99,IF(AS14&lt;=$F$100,$G$100,IF(AS14&lt;=$F$101,$G$101,$G$102))))))),IF(AS14=0,0,IF(AS15=0,SUM(AS17:AS25)+IF(AS14&lt;=$F$98,$H$98,$H$99),IF(AS14&gt;AS15,AS17+SUM(AS19:AS25)+IF(AS14&lt;=$F$98,$H$98,$H$99),AS17+IF(AS14&lt;=$F$98,$H$98,$H$99))))))</f>
        <v>0</v>
      </c>
    </row>
    <row r="27" s="2" customFormat="true" ht="17" hidden="false" customHeight="false" outlineLevel="0" collapsed="false">
      <c r="A27" s="116"/>
      <c r="B27" s="39" t="s">
        <v>30</v>
      </c>
      <c r="C27" s="39"/>
      <c r="D27" s="117" t="n">
        <f aca="false">IF(D2&lt;=45657,IF(D15=0,0,IF(D16=0,SUM(D18:D26)+$D$70,IF(D15&gt;D16,D18+SUM(D20:D26)+$D$70,D18+$D$70))),IF(OR(D2=46022,D2=46387),IF(D15=0,0,IF(D16=0,SUM(D18:D26)+IF(D15&lt;=$F$98,$G$98,IF(D15&lt;=$F$99,$G$99,IF(D15&lt;=$F$100,$G$100,IF(D15&lt;=$F$101,$G$101,$G$102)))),IF(D15&gt;D16,D18+SUM(D20:D26)+IF(D15&lt;=$F$98,$G$98,IF(D15&lt;=$F$99,$G$99,IF(D15&lt;=$F$100,$G$100,IF(D15&lt;=$F$101,$G$101,$G$102)))),D18+IF(D15&lt;=$F$98,$G$98,IF(D15&lt;=$F$99,$G$99,IF(D15&lt;=$F$100,$G$100,IF(D15&lt;=$F$101,$G$101,$G$102))))))),IF(D15=0,0,IF(D16=0,SUM(D18:D26)+IF(D15&lt;=$F$98,$H$98,$H$99),IF(D15&gt;D16,D18+SUM(D20:D26)+IF(D15&lt;=$F$98,$H$98,$H$99),D18+IF(D15&lt;=$F$98,$H$98,$H$99))))))</f>
        <v>0</v>
      </c>
      <c r="E27" s="117" t="n">
        <f aca="false">IF(E2&lt;=45657,IF(E15=0,0,IF(E16=0,SUM(E18:E26)+$D$70,IF(E15&gt;E16,E18+SUM(E20:E26)+$D$70,E18+$D$70))),IF(OR(E2=46022,E2=46387),IF(E15=0,0,IF(E16=0,SUM(E18:E26)+IF(E15&lt;=$F$98,$G$98,IF(E15&lt;=$F$99,$G$99,IF(E15&lt;=$F$100,$G$100,IF(E15&lt;=$F$101,$G$101,$G$102)))),IF(E15&gt;E16,E18+SUM(E20:E26)+IF(E15&lt;=$F$98,$G$98,IF(E15&lt;=$F$99,$G$99,IF(E15&lt;=$F$100,$G$100,IF(E15&lt;=$F$101,$G$101,$G$102)))),E18+IF(E15&lt;=$F$98,$G$98,IF(E15&lt;=$F$99,$G$99,IF(E15&lt;=$F$100,$G$100,IF(E15&lt;=$F$101,$G$101,$G$102))))))),IF(E15=0,0,IF(E16=0,SUM(E18:E26)+IF(E15&lt;=$F$98,$H$98,$H$99),IF(E15&gt;E16,E18+SUM(E20:E26)+IF(E15&lt;=$F$98,$H$98,$H$99),E18+IF(E15&lt;=$F$98,$H$98,$H$99))))))</f>
        <v>0</v>
      </c>
      <c r="F27" s="117" t="n">
        <f aca="false">IF(F2&lt;=45657,IF(F15=0,0,IF(F16=0,SUM(F18:F26)+$D$70,IF(F15&gt;F16,F18+SUM(F20:F26)+$D$70,F18+$D$70))),IF(OR(F2=46022,F2=46387),IF(F15=0,0,IF(F16=0,SUM(F18:F26)+IF(F15&lt;=$F$98,$G$98,IF(F15&lt;=$F$99,$G$99,IF(F15&lt;=$F$100,$G$100,IF(F15&lt;=$F$101,$G$101,$G$102)))),IF(F15&gt;F16,F18+SUM(F20:F26)+IF(F15&lt;=$F$98,$G$98,IF(F15&lt;=$F$99,$G$99,IF(F15&lt;=$F$100,$G$100,IF(F15&lt;=$F$101,$G$101,$G$102)))),F18+IF(F15&lt;=$F$98,$G$98,IF(F15&lt;=$F$99,$G$99,IF(F15&lt;=$F$100,$G$100,IF(F15&lt;=$F$101,$G$101,$G$102))))))),IF(F15=0,0,IF(F16=0,SUM(F18:F26)+IF(F15&lt;=$F$98,$H$98,$H$99),IF(F15&gt;F16,F18+SUM(F20:F26)+IF(F15&lt;=$F$98,$H$98,$H$99),F18+IF(F15&lt;=$F$98,$H$98,$H$99))))))</f>
        <v>0</v>
      </c>
      <c r="G27" s="117" t="n">
        <f aca="false">IF(G2&lt;=45657,IF(G15=0,0,IF(G16=0,SUM(G18:G26)+$D$70,IF(G15&gt;G16,G18+SUM(G20:G26)+$D$70,G18+$D$70))),IF(OR(G2=46022,G2=46387),IF(G15=0,0,IF(G16=0,SUM(G18:G26)+IF(G15&lt;=$F$98,$G$98,IF(G15&lt;=$F$99,$G$99,IF(G15&lt;=$F$100,$G$100,IF(G15&lt;=$F$101,$G$101,$G$102)))),IF(G15&gt;G16,G18+SUM(G20:G26)+IF(G15&lt;=$F$98,$G$98,IF(G15&lt;=$F$99,$G$99,IF(G15&lt;=$F$100,$G$100,IF(G15&lt;=$F$101,$G$101,$G$102)))),G18+IF(G15&lt;=$F$98,$G$98,IF(G15&lt;=$F$99,$G$99,IF(G15&lt;=$F$100,$G$100,IF(G15&lt;=$F$101,$G$101,$G$102))))))),IF(G15=0,0,IF(G16=0,SUM(G18:G26)+IF(G15&lt;=$F$98,$H$98,$H$99),IF(G15&gt;G16,G18+SUM(G20:G26)+IF(G15&lt;=$F$98,$H$98,$H$99),G18+IF(G15&lt;=$F$98,$H$98,$H$99))))))</f>
        <v>0</v>
      </c>
      <c r="H27" s="117" t="n">
        <f aca="false">IF(H2&lt;=45657,IF(H15=0,0,IF(H16=0,SUM(H18:H26)+$D$70,IF(H15&gt;H16,H18+SUM(H20:H26)+$D$70,H18+$D$70))),IF(OR(H2=46022,H2=46387),IF(H15=0,0,IF(H16=0,SUM(H18:H26)+IF(H15&lt;=$F$98,$G$98,IF(H15&lt;=$F$99,$G$99,IF(H15&lt;=$F$100,$G$100,IF(H15&lt;=$F$101,$G$101,$G$102)))),IF(H15&gt;H16,H18+SUM(H20:H26)+IF(H15&lt;=$F$98,$G$98,IF(H15&lt;=$F$99,$G$99,IF(H15&lt;=$F$100,$G$100,IF(H15&lt;=$F$101,$G$101,$G$102)))),H18+IF(H15&lt;=$F$98,$G$98,IF(H15&lt;=$F$99,$G$99,IF(H15&lt;=$F$100,$G$100,IF(H15&lt;=$F$101,$G$101,$G$102))))))),IF(H15=0,0,IF(H16=0,SUM(H18:H26)+IF(H15&lt;=$F$98,$H$98,$H$99),IF(H15&gt;H16,H18+SUM(H20:H26)+IF(H15&lt;=$F$98,$H$98,$H$99),H18+IF(H15&lt;=$F$98,$H$98,$H$99))))))</f>
        <v>0</v>
      </c>
      <c r="I27" s="117" t="n">
        <f aca="false">IF(I2&lt;=45657,IF(I15=0,0,IF(I16=0,SUM(I18:I26)+$D$70,IF(I15&gt;I16,I18+SUM(I20:I26)+$D$70,I18+$D$70))),IF(OR(I2=46022,I2=46387),IF(I15=0,0,IF(I16=0,SUM(I18:I26)+IF(I15&lt;=$F$98,$G$98,IF(I15&lt;=$F$99,$G$99,IF(I15&lt;=$F$100,$G$100,IF(I15&lt;=$F$101,$G$101,$G$102)))),IF(I15&gt;I16,I18+SUM(I20:I26)+IF(I15&lt;=$F$98,$G$98,IF(I15&lt;=$F$99,$G$99,IF(I15&lt;=$F$100,$G$100,IF(I15&lt;=$F$101,$G$101,$G$102)))),I18+IF(I15&lt;=$F$98,$G$98,IF(I15&lt;=$F$99,$G$99,IF(I15&lt;=$F$100,$G$100,IF(I15&lt;=$F$101,$G$101,$G$102))))))),IF(I15=0,0,IF(I16=0,SUM(I18:I26)+IF(I15&lt;=$F$98,$H$98,$H$99),IF(I15&gt;I16,I18+SUM(I20:I26)+IF(I15&lt;=$F$98,$H$98,$H$99),I18+IF(I15&lt;=$F$98,$H$98,$H$99))))))</f>
        <v>0</v>
      </c>
      <c r="J27" s="117" t="n">
        <f aca="false">IF(J2&lt;=45657,IF(J15=0,0,IF(J16=0,SUM(J18:J26)+$D$70,IF(J15&gt;J16,J18+SUM(J20:J26)+$D$70,J18+$D$70))),IF(OR(J2=46022,J2=46387),IF(J15=0,0,IF(J16=0,SUM(J18:J26)+IF(J15&lt;=$F$98,$G$98,IF(J15&lt;=$F$99,$G$99,IF(J15&lt;=$F$100,$G$100,IF(J15&lt;=$F$101,$G$101,$G$102)))),IF(J15&gt;J16,J18+SUM(J20:J26)+IF(J15&lt;=$F$98,$G$98,IF(J15&lt;=$F$99,$G$99,IF(J15&lt;=$F$100,$G$100,IF(J15&lt;=$F$101,$G$101,$G$102)))),J18+IF(J15&lt;=$F$98,$G$98,IF(J15&lt;=$F$99,$G$99,IF(J15&lt;=$F$100,$G$100,IF(J15&lt;=$F$101,$G$101,$G$102))))))),IF(J15=0,0,IF(J16=0,SUM(J18:J26)+IF(J15&lt;=$F$98,$H$98,$H$99),IF(J15&gt;J16,J18+SUM(J20:J26)+IF(J15&lt;=$F$98,$H$98,$H$99),J18+IF(J15&lt;=$F$98,$H$98,$H$99))))))</f>
        <v>0</v>
      </c>
      <c r="K27" s="117" t="n">
        <f aca="false">IF(K2&lt;=45657,IF(K15=0,0,IF(K16=0,SUM(K18:K26)+$D$70,IF(K15&gt;K16,K18+SUM(K20:K26)+$D$70,K18+$D$70))),IF(OR(K2=46022,K2=46387),IF(K15=0,0,IF(K16=0,SUM(K18:K26)+IF(K15&lt;=$F$98,$G$98,IF(K15&lt;=$F$99,$G$99,IF(K15&lt;=$F$100,$G$100,IF(K15&lt;=$F$101,$G$101,$G$102)))),IF(K15&gt;K16,K18+SUM(K20:K26)+IF(K15&lt;=$F$98,$G$98,IF(K15&lt;=$F$99,$G$99,IF(K15&lt;=$F$100,$G$100,IF(K15&lt;=$F$101,$G$101,$G$102)))),K18+IF(K15&lt;=$F$98,$G$98,IF(K15&lt;=$F$99,$G$99,IF(K15&lt;=$F$100,$G$100,IF(K15&lt;=$F$101,$G$101,$G$102))))))),IF(K15=0,0,IF(K16=0,SUM(K18:K26)+IF(K15&lt;=$F$98,$H$98,$H$99),IF(K15&gt;K16,K18+SUM(K20:K26)+IF(K15&lt;=$F$98,$H$98,$H$99),K18+IF(K15&lt;=$F$98,$H$98,$H$99))))))</f>
        <v>0</v>
      </c>
      <c r="L27" s="117" t="n">
        <f aca="false">IF(L2&lt;=45657,IF(L15=0,0,IF(L16=0,SUM(L18:L26)+$D$70,IF(L15&gt;L16,L18+SUM(L20:L26)+$D$70,L18+$D$70))),IF(OR(L2=46022,L2=46387),IF(L15=0,0,IF(L16=0,SUM(L18:L26)+IF(L15&lt;=$F$98,$G$98,IF(L15&lt;=$F$99,$G$99,IF(L15&lt;=$F$100,$G$100,IF(L15&lt;=$F$101,$G$101,$G$102)))),IF(L15&gt;L16,L18+SUM(L20:L26)+IF(L15&lt;=$F$98,$G$98,IF(L15&lt;=$F$99,$G$99,IF(L15&lt;=$F$100,$G$100,IF(L15&lt;=$F$101,$G$101,$G$102)))),L18+IF(L15&lt;=$F$98,$G$98,IF(L15&lt;=$F$99,$G$99,IF(L15&lt;=$F$100,$G$100,IF(L15&lt;=$F$101,$G$101,$G$102))))))),IF(L15=0,0,IF(L16=0,SUM(L18:L26)+IF(L15&lt;=$F$98,$H$98,$H$99),IF(L15&gt;L16,L18+SUM(L20:L26)+IF(L15&lt;=$F$98,$H$98,$H$99),L18+IF(L15&lt;=$F$98,$H$98,$H$99))))))</f>
        <v>0</v>
      </c>
      <c r="M27" s="117" t="n">
        <f aca="false">IF(M2&lt;=45657,IF(M15=0,0,IF(M16=0,SUM(M18:M26)+$D$70,IF(M15&gt;M16,M18+SUM(M20:M26)+$D$70,M18+$D$70))),IF(OR(M2=46022,M2=46387),IF(M15=0,0,IF(M16=0,SUM(M18:M26)+IF(M15&lt;=$F$98,$G$98,IF(M15&lt;=$F$99,$G$99,IF(M15&lt;=$F$100,$G$100,IF(M15&lt;=$F$101,$G$101,$G$102)))),IF(M15&gt;M16,M18+SUM(M20:M26)+IF(M15&lt;=$F$98,$G$98,IF(M15&lt;=$F$99,$G$99,IF(M15&lt;=$F$100,$G$100,IF(M15&lt;=$F$101,$G$101,$G$102)))),M18+IF(M15&lt;=$F$98,$G$98,IF(M15&lt;=$F$99,$G$99,IF(M15&lt;=$F$100,$G$100,IF(M15&lt;=$F$101,$G$101,$G$102))))))),IF(M15=0,0,IF(M16=0,SUM(M18:M26)+IF(M15&lt;=$F$98,$H$98,$H$99),IF(M15&gt;M16,M18+SUM(M20:M26)+IF(M15&lt;=$F$98,$H$98,$H$99),M18+IF(M15&lt;=$F$98,$H$98,$H$99))))))</f>
        <v>0</v>
      </c>
      <c r="N27" s="117" t="n">
        <f aca="false">IF(N2&lt;=45657,IF(N15=0,0,IF(N16=0,SUM(N18:N26)+$D$70,IF(N15&gt;N16,N18+SUM(N20:N26)+$D$70,N18+$D$70))),IF(OR(N2=46022,N2=46387),IF(N15=0,0,IF(N16=0,SUM(N18:N26)+IF(N15&lt;=$F$98,$G$98,IF(N15&lt;=$F$99,$G$99,IF(N15&lt;=$F$100,$G$100,IF(N15&lt;=$F$101,$G$101,$G$102)))),IF(N15&gt;N16,N18+SUM(N20:N26)+IF(N15&lt;=$F$98,$G$98,IF(N15&lt;=$F$99,$G$99,IF(N15&lt;=$F$100,$G$100,IF(N15&lt;=$F$101,$G$101,$G$102)))),N18+IF(N15&lt;=$F$98,$G$98,IF(N15&lt;=$F$99,$G$99,IF(N15&lt;=$F$100,$G$100,IF(N15&lt;=$F$101,$G$101,$G$102))))))),IF(N15=0,0,IF(N16=0,SUM(N18:N26)+IF(N15&lt;=$F$98,$H$98,$H$99),IF(N15&gt;N16,N18+SUM(N20:N26)+IF(N15&lt;=$F$98,$H$98,$H$99),N18+IF(N15&lt;=$F$98,$H$98,$H$99))))))</f>
        <v>0</v>
      </c>
      <c r="O27" s="117" t="n">
        <f aca="false">IF(O2&lt;=45657,IF(O15=0,0,IF(O16=0,SUM(O18:O26)+$D$70,IF(O15&gt;O16,O18+SUM(O20:O26)+$D$70,O18+$D$70))),IF(OR(O2=46022,O2=46387),IF(O15=0,0,IF(O16=0,SUM(O18:O26)+IF(O15&lt;=$F$98,$G$98,IF(O15&lt;=$F$99,$G$99,IF(O15&lt;=$F$100,$G$100,IF(O15&lt;=$F$101,$G$101,$G$102)))),IF(O15&gt;O16,O18+SUM(O20:O26)+IF(O15&lt;=$F$98,$G$98,IF(O15&lt;=$F$99,$G$99,IF(O15&lt;=$F$100,$G$100,IF(O15&lt;=$F$101,$G$101,$G$102)))),O18+IF(O15&lt;=$F$98,$G$98,IF(O15&lt;=$F$99,$G$99,IF(O15&lt;=$F$100,$G$100,IF(O15&lt;=$F$101,$G$101,$G$102))))))),IF(O15=0,0,IF(O16=0,SUM(O18:O26)+IF(O15&lt;=$F$98,$H$98,$H$99),IF(O15&gt;O16,O18+SUM(O20:O26)+IF(O15&lt;=$F$98,$H$98,$H$99),O18+IF(O15&lt;=$F$98,$H$98,$H$99))))))</f>
        <v>0</v>
      </c>
      <c r="P27" s="117" t="n">
        <f aca="false">IF(P2&lt;=45657,IF(P15=0,0,IF(P16=0,SUM(P18:P26)+$D$70,IF(P15&gt;P16,P18+SUM(P20:P26)+$D$70,P18+$D$70))),IF(OR(P2=46022,P2=46387),IF(P15=0,0,IF(P16=0,SUM(P18:P26)+IF(P15&lt;=$F$98,$G$98,IF(P15&lt;=$F$99,$G$99,IF(P15&lt;=$F$100,$G$100,IF(P15&lt;=$F$101,$G$101,$G$102)))),IF(P15&gt;P16,P18+SUM(P20:P26)+IF(P15&lt;=$F$98,$G$98,IF(P15&lt;=$F$99,$G$99,IF(P15&lt;=$F$100,$G$100,IF(P15&lt;=$F$101,$G$101,$G$102)))),P18+IF(P15&lt;=$F$98,$G$98,IF(P15&lt;=$F$99,$G$99,IF(P15&lt;=$F$100,$G$100,IF(P15&lt;=$F$101,$G$101,$G$102))))))),IF(P15=0,0,IF(P16=0,SUM(P18:P26)+IF(P15&lt;=$F$98,$H$98,$H$99),IF(P15&gt;P16,P18+SUM(P20:P26)+IF(P15&lt;=$F$98,$H$98,$H$99),P18+IF(P15&lt;=$F$98,$H$98,$H$99))))))</f>
        <v>0</v>
      </c>
      <c r="Q27" s="117" t="n">
        <f aca="false">IF(Q2&lt;=45657,IF(Q15=0,0,IF(Q16=0,SUM(Q18:Q26)+$D$70,IF(Q15&gt;Q16,Q18+SUM(Q20:Q26)+$D$70,Q18+$D$70))),IF(OR(Q2=46022,Q2=46387),IF(Q15=0,0,IF(Q16=0,SUM(Q18:Q26)+IF(Q15&lt;=$F$98,$G$98,IF(Q15&lt;=$F$99,$G$99,IF(Q15&lt;=$F$100,$G$100,IF(Q15&lt;=$F$101,$G$101,$G$102)))),IF(Q15&gt;Q16,Q18+SUM(Q20:Q26)+IF(Q15&lt;=$F$98,$G$98,IF(Q15&lt;=$F$99,$G$99,IF(Q15&lt;=$F$100,$G$100,IF(Q15&lt;=$F$101,$G$101,$G$102)))),Q18+IF(Q15&lt;=$F$98,$G$98,IF(Q15&lt;=$F$99,$G$99,IF(Q15&lt;=$F$100,$G$100,IF(Q15&lt;=$F$101,$G$101,$G$102))))))),IF(Q15=0,0,IF(Q16=0,SUM(Q18:Q26)+IF(Q15&lt;=$F$98,$H$98,$H$99),IF(Q15&gt;Q16,Q18+SUM(Q20:Q26)+IF(Q15&lt;=$F$98,$H$98,$H$99),Q18+IF(Q15&lt;=$F$98,$H$98,$H$99))))))</f>
        <v>0</v>
      </c>
      <c r="R27" s="117" t="n">
        <f aca="false">IF(R2&lt;=45657,IF(R15=0,0,IF(R16=0,SUM(R18:R26)+$D$70,IF(R15&gt;R16,R18+SUM(R20:R26)+$D$70,R18+$D$70))),IF(OR(R2=46022,R2=46387),IF(R15=0,0,IF(R16=0,SUM(R18:R26)+IF(R15&lt;=$F$98,$G$98,IF(R15&lt;=$F$99,$G$99,IF(R15&lt;=$F$100,$G$100,IF(R15&lt;=$F$101,$G$101,$G$102)))),IF(R15&gt;R16,R18+SUM(R20:R26)+IF(R15&lt;=$F$98,$G$98,IF(R15&lt;=$F$99,$G$99,IF(R15&lt;=$F$100,$G$100,IF(R15&lt;=$F$101,$G$101,$G$102)))),R18+IF(R15&lt;=$F$98,$G$98,IF(R15&lt;=$F$99,$G$99,IF(R15&lt;=$F$100,$G$100,IF(R15&lt;=$F$101,$G$101,$G$102))))))),IF(R15=0,0,IF(R16=0,SUM(R18:R26)+IF(R15&lt;=$F$98,$H$98,$H$99),IF(R15&gt;R16,R18+SUM(R20:R26)+IF(R15&lt;=$F$98,$H$98,$H$99),R18+IF(R15&lt;=$F$98,$H$98,$H$99))))))</f>
        <v>0</v>
      </c>
      <c r="S27" s="117" t="n">
        <f aca="false">IF(S2&lt;=45657,IF(S15=0,0,IF(S16=0,SUM(S18:S26)+$D$70,IF(S15&gt;S16,S18+SUM(S20:S26)+$D$70,S18+$D$70))),IF(OR(S2=46022,S2=46387),IF(S15=0,0,IF(S16=0,SUM(S18:S26)+IF(S15&lt;=$F$98,$G$98,IF(S15&lt;=$F$99,$G$99,IF(S15&lt;=$F$100,$G$100,IF(S15&lt;=$F$101,$G$101,$G$102)))),IF(S15&gt;S16,S18+SUM(S20:S26)+IF(S15&lt;=$F$98,$G$98,IF(S15&lt;=$F$99,$G$99,IF(S15&lt;=$F$100,$G$100,IF(S15&lt;=$F$101,$G$101,$G$102)))),S18+IF(S15&lt;=$F$98,$G$98,IF(S15&lt;=$F$99,$G$99,IF(S15&lt;=$F$100,$G$100,IF(S15&lt;=$F$101,$G$101,$G$102))))))),IF(S15=0,0,IF(S16=0,SUM(S18:S26)+IF(S15&lt;=$F$98,$H$98,$H$99),IF(S15&gt;S16,S18+SUM(S20:S26)+IF(S15&lt;=$F$98,$H$98,$H$99),S18+IF(S15&lt;=$F$98,$H$98,$H$99))))))</f>
        <v>0</v>
      </c>
      <c r="T27" s="117" t="n">
        <f aca="false">IF(T2&lt;=45657,IF(T15=0,0,IF(T16=0,SUM(T18:T26)+$D$70,IF(T15&gt;T16,T18+SUM(T20:T26)+$D$70,T18+$D$70))),IF(OR(T2=46022,T2=46387),IF(T15=0,0,IF(T16=0,SUM(T18:T26)+IF(T15&lt;=$F$98,$G$98,IF(T15&lt;=$F$99,$G$99,IF(T15&lt;=$F$100,$G$100,IF(T15&lt;=$F$101,$G$101,$G$102)))),IF(T15&gt;T16,T18+SUM(T20:T26)+IF(T15&lt;=$F$98,$G$98,IF(T15&lt;=$F$99,$G$99,IF(T15&lt;=$F$100,$G$100,IF(T15&lt;=$F$101,$G$101,$G$102)))),T18+IF(T15&lt;=$F$98,$G$98,IF(T15&lt;=$F$99,$G$99,IF(T15&lt;=$F$100,$G$100,IF(T15&lt;=$F$101,$G$101,$G$102))))))),IF(T15=0,0,IF(T16=0,SUM(T18:T26)+IF(T15&lt;=$F$98,$H$98,$H$99),IF(T15&gt;T16,T18+SUM(T20:T26)+IF(T15&lt;=$F$98,$H$98,$H$99),T18+IF(T15&lt;=$F$98,$H$98,$H$99))))))</f>
        <v>0</v>
      </c>
      <c r="U27" s="117" t="n">
        <f aca="false">IF(U2&lt;=45657,IF(U15=0,0,IF(U16=0,SUM(U18:U26)+$D$70,IF(U15&gt;U16,U18+SUM(U20:U26)+$D$70,U18+$D$70))),IF(OR(U2=46022,U2=46387),IF(U15=0,0,IF(U16=0,SUM(U18:U26)+IF(U15&lt;=$F$98,$G$98,IF(U15&lt;=$F$99,$G$99,IF(U15&lt;=$F$100,$G$100,IF(U15&lt;=$F$101,$G$101,$G$102)))),IF(U15&gt;U16,U18+SUM(U20:U26)+IF(U15&lt;=$F$98,$G$98,IF(U15&lt;=$F$99,$G$99,IF(U15&lt;=$F$100,$G$100,IF(U15&lt;=$F$101,$G$101,$G$102)))),U18+IF(U15&lt;=$F$98,$G$98,IF(U15&lt;=$F$99,$G$99,IF(U15&lt;=$F$100,$G$100,IF(U15&lt;=$F$101,$G$101,$G$102))))))),IF(U15=0,0,IF(U16=0,SUM(U18:U26)+IF(U15&lt;=$F$98,$H$98,$H$99),IF(U15&gt;U16,U18+SUM(U20:U26)+IF(U15&lt;=$F$98,$H$98,$H$99),U18+IF(U15&lt;=$F$98,$H$98,$H$99))))))</f>
        <v>0</v>
      </c>
      <c r="V27" s="117" t="n">
        <f aca="false">IF(V2&lt;=45657,IF(V15=0,0,IF(V16=0,SUM(V18:V26)+$D$70,IF(V15&gt;V16,V18+SUM(V20:V26)+$D$70,V18+$D$70))),IF(OR(V2=46022,V2=46387),IF(V15=0,0,IF(V16=0,SUM(V18:V26)+IF(V15&lt;=$F$98,$G$98,IF(V15&lt;=$F$99,$G$99,IF(V15&lt;=$F$100,$G$100,IF(V15&lt;=$F$101,$G$101,$G$102)))),IF(V15&gt;V16,V18+SUM(V20:V26)+IF(V15&lt;=$F$98,$G$98,IF(V15&lt;=$F$99,$G$99,IF(V15&lt;=$F$100,$G$100,IF(V15&lt;=$F$101,$G$101,$G$102)))),V18+IF(V15&lt;=$F$98,$G$98,IF(V15&lt;=$F$99,$G$99,IF(V15&lt;=$F$100,$G$100,IF(V15&lt;=$F$101,$G$101,$G$102))))))),IF(V15=0,0,IF(V16=0,SUM(V18:V26)+IF(V15&lt;=$F$98,$H$98,$H$99),IF(V15&gt;V16,V18+SUM(V20:V26)+IF(V15&lt;=$F$98,$H$98,$H$99),V18+IF(V15&lt;=$F$98,$H$98,$H$99))))))</f>
        <v>0</v>
      </c>
      <c r="W27" s="117" t="n">
        <f aca="false">IF(W2&lt;=45657,IF(W15=0,0,IF(W16=0,SUM(W18:W26)+$D$70,IF(W15&gt;W16,W18+SUM(W20:W26)+$D$70,W18+$D$70))),IF(OR(W2=46022,W2=46387),IF(W15=0,0,IF(W16=0,SUM(W18:W26)+IF(W15&lt;=$F$98,$G$98,IF(W15&lt;=$F$99,$G$99,IF(W15&lt;=$F$100,$G$100,IF(W15&lt;=$F$101,$G$101,$G$102)))),IF(W15&gt;W16,W18+SUM(W20:W26)+IF(W15&lt;=$F$98,$G$98,IF(W15&lt;=$F$99,$G$99,IF(W15&lt;=$F$100,$G$100,IF(W15&lt;=$F$101,$G$101,$G$102)))),W18+IF(W15&lt;=$F$98,$G$98,IF(W15&lt;=$F$99,$G$99,IF(W15&lt;=$F$100,$G$100,IF(W15&lt;=$F$101,$G$101,$G$102))))))),IF(W15=0,0,IF(W16=0,SUM(W18:W26)+IF(W15&lt;=$F$98,$H$98,$H$99),IF(W15&gt;W16,W18+SUM(W20:W26)+IF(W15&lt;=$F$98,$H$98,$H$99),W18+IF(W15&lt;=$F$98,$H$98,$H$99))))))</f>
        <v>0</v>
      </c>
      <c r="X27" s="117" t="n">
        <f aca="false">IF(X2&lt;=45657,IF(X15=0,0,IF(X16=0,SUM(X18:X26)+$D$70,IF(X15&gt;X16,X18+SUM(X20:X26)+$D$70,X18+$D$70))),IF(OR(X2=46022,X2=46387),IF(X15=0,0,IF(X16=0,SUM(X18:X26)+IF(X15&lt;=$F$98,$G$98,IF(X15&lt;=$F$99,$G$99,IF(X15&lt;=$F$100,$G$100,IF(X15&lt;=$F$101,$G$101,$G$102)))),IF(X15&gt;X16,X18+SUM(X20:X26)+IF(X15&lt;=$F$98,$G$98,IF(X15&lt;=$F$99,$G$99,IF(X15&lt;=$F$100,$G$100,IF(X15&lt;=$F$101,$G$101,$G$102)))),X18+IF(X15&lt;=$F$98,$G$98,IF(X15&lt;=$F$99,$G$99,IF(X15&lt;=$F$100,$G$100,IF(X15&lt;=$F$101,$G$101,$G$102))))))),IF(X15=0,0,IF(X16=0,SUM(X18:X26)+IF(X15&lt;=$F$98,$H$98,$H$99),IF(X15&gt;X16,X18+SUM(X20:X26)+IF(X15&lt;=$F$98,$H$98,$H$99),X18+IF(X15&lt;=$F$98,$H$98,$H$99))))))</f>
        <v>0</v>
      </c>
      <c r="Y27" s="117" t="n">
        <f aca="false">IF(Y2&lt;=45657,IF(Y15=0,0,IF(Y16=0,SUM(Y18:Y26)+$D$70,IF(Y15&gt;Y16,Y18+SUM(Y20:Y26)+$D$70,Y18+$D$70))),IF(OR(Y2=46022,Y2=46387),IF(Y15=0,0,IF(Y16=0,SUM(Y18:Y26)+IF(Y15&lt;=$F$98,$G$98,IF(Y15&lt;=$F$99,$G$99,IF(Y15&lt;=$F$100,$G$100,IF(Y15&lt;=$F$101,$G$101,$G$102)))),IF(Y15&gt;Y16,Y18+SUM(Y20:Y26)+IF(Y15&lt;=$F$98,$G$98,IF(Y15&lt;=$F$99,$G$99,IF(Y15&lt;=$F$100,$G$100,IF(Y15&lt;=$F$101,$G$101,$G$102)))),Y18+IF(Y15&lt;=$F$98,$G$98,IF(Y15&lt;=$F$99,$G$99,IF(Y15&lt;=$F$100,$G$100,IF(Y15&lt;=$F$101,$G$101,$G$102))))))),IF(Y15=0,0,IF(Y16=0,SUM(Y18:Y26)+IF(Y15&lt;=$F$98,$H$98,$H$99),IF(Y15&gt;Y16,Y18+SUM(Y20:Y26)+IF(Y15&lt;=$F$98,$H$98,$H$99),Y18+IF(Y15&lt;=$F$98,$H$98,$H$99))))))</f>
        <v>0</v>
      </c>
      <c r="Z27" s="117" t="n">
        <f aca="false">IF(Z2&lt;=45657,IF(Z15=0,0,IF(Z16=0,SUM(Z18:Z26)+$D$70,IF(Z15&gt;Z16,Z18+SUM(Z20:Z26)+$D$70,Z18+$D$70))),IF(OR(Z2=46022,Z2=46387),IF(Z15=0,0,IF(Z16=0,SUM(Z18:Z26)+IF(Z15&lt;=$F$98,$G$98,IF(Z15&lt;=$F$99,$G$99,IF(Z15&lt;=$F$100,$G$100,IF(Z15&lt;=$F$101,$G$101,$G$102)))),IF(Z15&gt;Z16,Z18+SUM(Z20:Z26)+IF(Z15&lt;=$F$98,$G$98,IF(Z15&lt;=$F$99,$G$99,IF(Z15&lt;=$F$100,$G$100,IF(Z15&lt;=$F$101,$G$101,$G$102)))),Z18+IF(Z15&lt;=$F$98,$G$98,IF(Z15&lt;=$F$99,$G$99,IF(Z15&lt;=$F$100,$G$100,IF(Z15&lt;=$F$101,$G$101,$G$102))))))),IF(Z15=0,0,IF(Z16=0,SUM(Z18:Z26)+IF(Z15&lt;=$F$98,$H$98,$H$99),IF(Z15&gt;Z16,Z18+SUM(Z20:Z26)+IF(Z15&lt;=$F$98,$H$98,$H$99),Z18+IF(Z15&lt;=$F$98,$H$98,$H$99))))))</f>
        <v>0</v>
      </c>
      <c r="AA27" s="117" t="n">
        <f aca="false">IF(AA2&lt;=45657,IF(AA15=0,0,IF(AA16=0,SUM(AA18:AA26)+$D$70,IF(AA15&gt;AA16,AA18+SUM(AA20:AA26)+$D$70,AA18+$D$70))),IF(OR(AA2=46022,AA2=46387),IF(AA15=0,0,IF(AA16=0,SUM(AA18:AA26)+IF(AA15&lt;=$F$98,$G$98,IF(AA15&lt;=$F$99,$G$99,IF(AA15&lt;=$F$100,$G$100,IF(AA15&lt;=$F$101,$G$101,$G$102)))),IF(AA15&gt;AA16,AA18+SUM(AA20:AA26)+IF(AA15&lt;=$F$98,$G$98,IF(AA15&lt;=$F$99,$G$99,IF(AA15&lt;=$F$100,$G$100,IF(AA15&lt;=$F$101,$G$101,$G$102)))),AA18+IF(AA15&lt;=$F$98,$G$98,IF(AA15&lt;=$F$99,$G$99,IF(AA15&lt;=$F$100,$G$100,IF(AA15&lt;=$F$101,$G$101,$G$102))))))),IF(AA15=0,0,IF(AA16=0,SUM(AA18:AA26)+IF(AA15&lt;=$F$98,$H$98,$H$99),IF(AA15&gt;AA16,AA18+SUM(AA20:AA26)+IF(AA15&lt;=$F$98,$H$98,$H$99),AA18+IF(AA15&lt;=$F$98,$H$98,$H$99))))))</f>
        <v>0</v>
      </c>
      <c r="AB27" s="117" t="n">
        <f aca="false">IF(AB2&lt;=45657,IF(AB15=0,0,IF(AB16=0,SUM(AB18:AB26)+$D$70,IF(AB15&gt;AB16,AB18+SUM(AB20:AB26)+$D$70,AB18+$D$70))),IF(OR(AB2=46022,AB2=46387),IF(AB15=0,0,IF(AB16=0,SUM(AB18:AB26)+IF(AB15&lt;=$F$98,$G$98,IF(AB15&lt;=$F$99,$G$99,IF(AB15&lt;=$F$100,$G$100,IF(AB15&lt;=$F$101,$G$101,$G$102)))),IF(AB15&gt;AB16,AB18+SUM(AB20:AB26)+IF(AB15&lt;=$F$98,$G$98,IF(AB15&lt;=$F$99,$G$99,IF(AB15&lt;=$F$100,$G$100,IF(AB15&lt;=$F$101,$G$101,$G$102)))),AB18+IF(AB15&lt;=$F$98,$G$98,IF(AB15&lt;=$F$99,$G$99,IF(AB15&lt;=$F$100,$G$100,IF(AB15&lt;=$F$101,$G$101,$G$102))))))),IF(AB15=0,0,IF(AB16=0,SUM(AB18:AB26)+IF(AB15&lt;=$F$98,$H$98,$H$99),IF(AB15&gt;AB16,AB18+SUM(AB20:AB26)+IF(AB15&lt;=$F$98,$H$98,$H$99),AB18+IF(AB15&lt;=$F$98,$H$98,$H$99))))))</f>
        <v>0</v>
      </c>
      <c r="AC27" s="117" t="n">
        <f aca="false">IF(AC2&lt;=45657,IF(AC15=0,0,IF(AC16=0,SUM(AC18:AC26)+$D$70,IF(AC15&gt;AC16,AC18+SUM(AC20:AC26)+$D$70,AC18+$D$70))),IF(OR(AC2=46022,AC2=46387),IF(AC15=0,0,IF(AC16=0,SUM(AC18:AC26)+IF(AC15&lt;=$F$98,$G$98,IF(AC15&lt;=$F$99,$G$99,IF(AC15&lt;=$F$100,$G$100,IF(AC15&lt;=$F$101,$G$101,$G$102)))),IF(AC15&gt;AC16,AC18+SUM(AC20:AC26)+IF(AC15&lt;=$F$98,$G$98,IF(AC15&lt;=$F$99,$G$99,IF(AC15&lt;=$F$100,$G$100,IF(AC15&lt;=$F$101,$G$101,$G$102)))),AC18+IF(AC15&lt;=$F$98,$G$98,IF(AC15&lt;=$F$99,$G$99,IF(AC15&lt;=$F$100,$G$100,IF(AC15&lt;=$F$101,$G$101,$G$102))))))),IF(AC15=0,0,IF(AC16=0,SUM(AC18:AC26)+IF(AC15&lt;=$F$98,$H$98,$H$99),IF(AC15&gt;AC16,AC18+SUM(AC20:AC26)+IF(AC15&lt;=$F$98,$H$98,$H$99),AC18+IF(AC15&lt;=$F$98,$H$98,$H$99))))))</f>
        <v>0</v>
      </c>
      <c r="AD27" s="117" t="n">
        <f aca="false">IF(AD2&lt;=45657,IF(AD15=0,0,IF(AD16=0,SUM(AD18:AD26)+$D$70,IF(AD15&gt;AD16,AD18+SUM(AD20:AD26)+$D$70,AD18+$D$70))),IF(OR(AD2=46022,AD2=46387),IF(AD15=0,0,IF(AD16=0,SUM(AD18:AD26)+IF(AD15&lt;=$F$98,$G$98,IF(AD15&lt;=$F$99,$G$99,IF(AD15&lt;=$F$100,$G$100,IF(AD15&lt;=$F$101,$G$101,$G$102)))),IF(AD15&gt;AD16,AD18+SUM(AD20:AD26)+IF(AD15&lt;=$F$98,$G$98,IF(AD15&lt;=$F$99,$G$99,IF(AD15&lt;=$F$100,$G$100,IF(AD15&lt;=$F$101,$G$101,$G$102)))),AD18+IF(AD15&lt;=$F$98,$G$98,IF(AD15&lt;=$F$99,$G$99,IF(AD15&lt;=$F$100,$G$100,IF(AD15&lt;=$F$101,$G$101,$G$102))))))),IF(AD15=0,0,IF(AD16=0,SUM(AD18:AD26)+IF(AD15&lt;=$F$98,$H$98,$H$99),IF(AD15&gt;AD16,AD18+SUM(AD20:AD26)+IF(AD15&lt;=$F$98,$H$98,$H$99),AD18+IF(AD15&lt;=$F$98,$H$98,$H$99))))))</f>
        <v>0</v>
      </c>
      <c r="AE27" s="117" t="n">
        <f aca="false">IF(AE2&lt;=45657,IF(AE15=0,0,IF(AE16=0,SUM(AE18:AE26)+$D$70,IF(AE15&gt;AE16,AE18+SUM(AE20:AE26)+$D$70,AE18+$D$70))),IF(OR(AE2=46022,AE2=46387),IF(AE15=0,0,IF(AE16=0,SUM(AE18:AE26)+IF(AE15&lt;=$F$98,$G$98,IF(AE15&lt;=$F$99,$G$99,IF(AE15&lt;=$F$100,$G$100,IF(AE15&lt;=$F$101,$G$101,$G$102)))),IF(AE15&gt;AE16,AE18+SUM(AE20:AE26)+IF(AE15&lt;=$F$98,$G$98,IF(AE15&lt;=$F$99,$G$99,IF(AE15&lt;=$F$100,$G$100,IF(AE15&lt;=$F$101,$G$101,$G$102)))),AE18+IF(AE15&lt;=$F$98,$G$98,IF(AE15&lt;=$F$99,$G$99,IF(AE15&lt;=$F$100,$G$100,IF(AE15&lt;=$F$101,$G$101,$G$102))))))),IF(AE15=0,0,IF(AE16=0,SUM(AE18:AE26)+IF(AE15&lt;=$F$98,$H$98,$H$99),IF(AE15&gt;AE16,AE18+SUM(AE20:AE26)+IF(AE15&lt;=$F$98,$H$98,$H$99),AE18+IF(AE15&lt;=$F$98,$H$98,$H$99))))))</f>
        <v>0</v>
      </c>
      <c r="AF27" s="117" t="n">
        <f aca="false">IF(AF2&lt;=45657,IF(AF15=0,0,IF(AF16=0,SUM(AF18:AF26)+$D$70,IF(AF15&gt;AF16,AF18+SUM(AF20:AF26)+$D$70,AF18+$D$70))),IF(OR(AF2=46022,AF2=46387),IF(AF15=0,0,IF(AF16=0,SUM(AF18:AF26)+IF(AF15&lt;=$F$98,$G$98,IF(AF15&lt;=$F$99,$G$99,IF(AF15&lt;=$F$100,$G$100,IF(AF15&lt;=$F$101,$G$101,$G$102)))),IF(AF15&gt;AF16,AF18+SUM(AF20:AF26)+IF(AF15&lt;=$F$98,$G$98,IF(AF15&lt;=$F$99,$G$99,IF(AF15&lt;=$F$100,$G$100,IF(AF15&lt;=$F$101,$G$101,$G$102)))),AF18+IF(AF15&lt;=$F$98,$G$98,IF(AF15&lt;=$F$99,$G$99,IF(AF15&lt;=$F$100,$G$100,IF(AF15&lt;=$F$101,$G$101,$G$102))))))),IF(AF15=0,0,IF(AF16=0,SUM(AF18:AF26)+IF(AF15&lt;=$F$98,$H$98,$H$99),IF(AF15&gt;AF16,AF18+SUM(AF20:AF26)+IF(AF15&lt;=$F$98,$H$98,$H$99),AF18+IF(AF15&lt;=$F$98,$H$98,$H$99))))))</f>
        <v>0</v>
      </c>
      <c r="AG27" s="117" t="n">
        <f aca="false">IF(AG2&lt;=45657,IF(AG15=0,0,IF(AG16=0,SUM(AG18:AG26)+$D$70,IF(AG15&gt;AG16,AG18+SUM(AG20:AG26)+$D$70,AG18+$D$70))),IF(OR(AG2=46022,AG2=46387),IF(AG15=0,0,IF(AG16=0,SUM(AG18:AG26)+IF(AG15&lt;=$F$98,$G$98,IF(AG15&lt;=$F$99,$G$99,IF(AG15&lt;=$F$100,$G$100,IF(AG15&lt;=$F$101,$G$101,$G$102)))),IF(AG15&gt;AG16,AG18+SUM(AG20:AG26)+IF(AG15&lt;=$F$98,$G$98,IF(AG15&lt;=$F$99,$G$99,IF(AG15&lt;=$F$100,$G$100,IF(AG15&lt;=$F$101,$G$101,$G$102)))),AG18+IF(AG15&lt;=$F$98,$G$98,IF(AG15&lt;=$F$99,$G$99,IF(AG15&lt;=$F$100,$G$100,IF(AG15&lt;=$F$101,$G$101,$G$102))))))),IF(AG15=0,0,IF(AG16=0,SUM(AG18:AG26)+IF(AG15&lt;=$F$98,$H$98,$H$99),IF(AG15&gt;AG16,AG18+SUM(AG20:AG26)+IF(AG15&lt;=$F$98,$H$98,$H$99),AG18+IF(AG15&lt;=$F$98,$H$98,$H$99))))))</f>
        <v>0</v>
      </c>
      <c r="AH27" s="117" t="n">
        <f aca="false">IF(AH2&lt;=45657,IF(AH15=0,0,IF(AH16=0,SUM(AH18:AH26)+$D$70,IF(AH15&gt;AH16,AH18+SUM(AH20:AH26)+$D$70,AH18+$D$70))),IF(OR(AH2=46022,AH2=46387),IF(AH15=0,0,IF(AH16=0,SUM(AH18:AH26)+IF(AH15&lt;=$F$98,$G$98,IF(AH15&lt;=$F$99,$G$99,IF(AH15&lt;=$F$100,$G$100,IF(AH15&lt;=$F$101,$G$101,$G$102)))),IF(AH15&gt;AH16,AH18+SUM(AH20:AH26)+IF(AH15&lt;=$F$98,$G$98,IF(AH15&lt;=$F$99,$G$99,IF(AH15&lt;=$F$100,$G$100,IF(AH15&lt;=$F$101,$G$101,$G$102)))),AH18+IF(AH15&lt;=$F$98,$G$98,IF(AH15&lt;=$F$99,$G$99,IF(AH15&lt;=$F$100,$G$100,IF(AH15&lt;=$F$101,$G$101,$G$102))))))),IF(AH15=0,0,IF(AH16=0,SUM(AH18:AH26)+IF(AH15&lt;=$F$98,$H$98,$H$99),IF(AH15&gt;AH16,AH18+SUM(AH20:AH26)+IF(AH15&lt;=$F$98,$H$98,$H$99),AH18+IF(AH15&lt;=$F$98,$H$98,$H$99))))))</f>
        <v>0</v>
      </c>
      <c r="AI27" s="117" t="n">
        <f aca="false">IF(AI2&lt;=45657,IF(AI15=0,0,IF(AI16=0,SUM(AI18:AI26)+$D$70,IF(AI15&gt;AI16,AI18+SUM(AI20:AI26)+$D$70,AI18+$D$70))),IF(OR(AI2=46022,AI2=46387),IF(AI15=0,0,IF(AI16=0,SUM(AI18:AI26)+IF(AI15&lt;=$F$98,$G$98,IF(AI15&lt;=$F$99,$G$99,IF(AI15&lt;=$F$100,$G$100,IF(AI15&lt;=$F$101,$G$101,$G$102)))),IF(AI15&gt;AI16,AI18+SUM(AI20:AI26)+IF(AI15&lt;=$F$98,$G$98,IF(AI15&lt;=$F$99,$G$99,IF(AI15&lt;=$F$100,$G$100,IF(AI15&lt;=$F$101,$G$101,$G$102)))),AI18+IF(AI15&lt;=$F$98,$G$98,IF(AI15&lt;=$F$99,$G$99,IF(AI15&lt;=$F$100,$G$100,IF(AI15&lt;=$F$101,$G$101,$G$102))))))),IF(AI15=0,0,IF(AI16=0,SUM(AI18:AI26)+IF(AI15&lt;=$F$98,$H$98,$H$99),IF(AI15&gt;AI16,AI18+SUM(AI20:AI26)+IF(AI15&lt;=$F$98,$H$98,$H$99),AI18+IF(AI15&lt;=$F$98,$H$98,$H$99))))))</f>
        <v>0</v>
      </c>
      <c r="AJ27" s="117" t="n">
        <f aca="false">IF(AJ2&lt;=45657,IF(AJ15=0,0,IF(AJ16=0,SUM(AJ18:AJ26)+$D$70,IF(AJ15&gt;AJ16,AJ18+SUM(AJ20:AJ26)+$D$70,AJ18+$D$70))),IF(OR(AJ2=46022,AJ2=46387),IF(AJ15=0,0,IF(AJ16=0,SUM(AJ18:AJ26)+IF(AJ15&lt;=$F$98,$G$98,IF(AJ15&lt;=$F$99,$G$99,IF(AJ15&lt;=$F$100,$G$100,IF(AJ15&lt;=$F$101,$G$101,$G$102)))),IF(AJ15&gt;AJ16,AJ18+SUM(AJ20:AJ26)+IF(AJ15&lt;=$F$98,$G$98,IF(AJ15&lt;=$F$99,$G$99,IF(AJ15&lt;=$F$100,$G$100,IF(AJ15&lt;=$F$101,$G$101,$G$102)))),AJ18+IF(AJ15&lt;=$F$98,$G$98,IF(AJ15&lt;=$F$99,$G$99,IF(AJ15&lt;=$F$100,$G$100,IF(AJ15&lt;=$F$101,$G$101,$G$102))))))),IF(AJ15=0,0,IF(AJ16=0,SUM(AJ18:AJ26)+IF(AJ15&lt;=$F$98,$H$98,$H$99),IF(AJ15&gt;AJ16,AJ18+SUM(AJ20:AJ26)+IF(AJ15&lt;=$F$98,$H$98,$H$99),AJ18+IF(AJ15&lt;=$F$98,$H$98,$H$99))))))</f>
        <v>0</v>
      </c>
      <c r="AK27" s="117" t="n">
        <f aca="false">IF(AK2&lt;=45657,IF(AK15=0,0,IF(AK16=0,SUM(AK18:AK26)+$D$70,IF(AK15&gt;AK16,AK18+SUM(AK20:AK26)+$D$70,AK18+$D$70))),IF(OR(AK2=46022,AK2=46387),IF(AK15=0,0,IF(AK16=0,SUM(AK18:AK26)+IF(AK15&lt;=$F$98,$G$98,IF(AK15&lt;=$F$99,$G$99,IF(AK15&lt;=$F$100,$G$100,IF(AK15&lt;=$F$101,$G$101,$G$102)))),IF(AK15&gt;AK16,AK18+SUM(AK20:AK26)+IF(AK15&lt;=$F$98,$G$98,IF(AK15&lt;=$F$99,$G$99,IF(AK15&lt;=$F$100,$G$100,IF(AK15&lt;=$F$101,$G$101,$G$102)))),AK18+IF(AK15&lt;=$F$98,$G$98,IF(AK15&lt;=$F$99,$G$99,IF(AK15&lt;=$F$100,$G$100,IF(AK15&lt;=$F$101,$G$101,$G$102))))))),IF(AK15=0,0,IF(AK16=0,SUM(AK18:AK26)+IF(AK15&lt;=$F$98,$H$98,$H$99),IF(AK15&gt;AK16,AK18+SUM(AK20:AK26)+IF(AK15&lt;=$F$98,$H$98,$H$99),AK18+IF(AK15&lt;=$F$98,$H$98,$H$99))))))</f>
        <v>0</v>
      </c>
      <c r="AL27" s="117" t="n">
        <f aca="false">IF(AL2&lt;=45657,IF(AL15=0,0,IF(AL16=0,SUM(AL18:AL26)+$D$70,IF(AL15&gt;AL16,AL18+SUM(AL20:AL26)+$D$70,AL18+$D$70))),IF(OR(AL2=46022,AL2=46387),IF(AL15=0,0,IF(AL16=0,SUM(AL18:AL26)+IF(AL15&lt;=$F$98,$G$98,IF(AL15&lt;=$F$99,$G$99,IF(AL15&lt;=$F$100,$G$100,IF(AL15&lt;=$F$101,$G$101,$G$102)))),IF(AL15&gt;AL16,AL18+SUM(AL20:AL26)+IF(AL15&lt;=$F$98,$G$98,IF(AL15&lt;=$F$99,$G$99,IF(AL15&lt;=$F$100,$G$100,IF(AL15&lt;=$F$101,$G$101,$G$102)))),AL18+IF(AL15&lt;=$F$98,$G$98,IF(AL15&lt;=$F$99,$G$99,IF(AL15&lt;=$F$100,$G$100,IF(AL15&lt;=$F$101,$G$101,$G$102))))))),IF(AL15=0,0,IF(AL16=0,SUM(AL18:AL26)+IF(AL15&lt;=$F$98,$H$98,$H$99),IF(AL15&gt;AL16,AL18+SUM(AL20:AL26)+IF(AL15&lt;=$F$98,$H$98,$H$99),AL18+IF(AL15&lt;=$F$98,$H$98,$H$99))))))</f>
        <v>0</v>
      </c>
      <c r="AM27" s="117" t="n">
        <f aca="false">IF(AM2&lt;=45657,IF(AM15=0,0,IF(AM16=0,SUM(AM18:AM26)+$D$70,IF(AM15&gt;AM16,AM18+SUM(AM20:AM26)+$D$70,AM18+$D$70))),IF(OR(AM2=46022,AM2=46387),IF(AM15=0,0,IF(AM16=0,SUM(AM18:AM26)+IF(AM15&lt;=$F$98,$G$98,IF(AM15&lt;=$F$99,$G$99,IF(AM15&lt;=$F$100,$G$100,IF(AM15&lt;=$F$101,$G$101,$G$102)))),IF(AM15&gt;AM16,AM18+SUM(AM20:AM26)+IF(AM15&lt;=$F$98,$G$98,IF(AM15&lt;=$F$99,$G$99,IF(AM15&lt;=$F$100,$G$100,IF(AM15&lt;=$F$101,$G$101,$G$102)))),AM18+IF(AM15&lt;=$F$98,$G$98,IF(AM15&lt;=$F$99,$G$99,IF(AM15&lt;=$F$100,$G$100,IF(AM15&lt;=$F$101,$G$101,$G$102))))))),IF(AM15=0,0,IF(AM16=0,SUM(AM18:AM26)+IF(AM15&lt;=$F$98,$H$98,$H$99),IF(AM15&gt;AM16,AM18+SUM(AM20:AM26)+IF(AM15&lt;=$F$98,$H$98,$H$99),AM18+IF(AM15&lt;=$F$98,$H$98,$H$99))))))</f>
        <v>0</v>
      </c>
      <c r="AN27" s="117" t="n">
        <f aca="false">IF(AN2&lt;=45657,IF(AN15=0,0,IF(AN16=0,SUM(AN18:AN26)+$D$70,IF(AN15&gt;AN16,AN18+SUM(AN20:AN26)+$D$70,AN18+$D$70))),IF(OR(AN2=46022,AN2=46387),IF(AN15=0,0,IF(AN16=0,SUM(AN18:AN26)+IF(AN15&lt;=$F$98,$G$98,IF(AN15&lt;=$F$99,$G$99,IF(AN15&lt;=$F$100,$G$100,IF(AN15&lt;=$F$101,$G$101,$G$102)))),IF(AN15&gt;AN16,AN18+SUM(AN20:AN26)+IF(AN15&lt;=$F$98,$G$98,IF(AN15&lt;=$F$99,$G$99,IF(AN15&lt;=$F$100,$G$100,IF(AN15&lt;=$F$101,$G$101,$G$102)))),AN18+IF(AN15&lt;=$F$98,$G$98,IF(AN15&lt;=$F$99,$G$99,IF(AN15&lt;=$F$100,$G$100,IF(AN15&lt;=$F$101,$G$101,$G$102))))))),IF(AN15=0,0,IF(AN16=0,SUM(AN18:AN26)+IF(AN15&lt;=$F$98,$H$98,$H$99),IF(AN15&gt;AN16,AN18+SUM(AN20:AN26)+IF(AN15&lt;=$F$98,$H$98,$H$99),AN18+IF(AN15&lt;=$F$98,$H$98,$H$99))))))</f>
        <v>0</v>
      </c>
      <c r="AO27" s="117" t="n">
        <f aca="false">IF(AO2&lt;=45657,IF(AO15=0,0,IF(AO16=0,SUM(AO18:AO26)+$D$70,IF(AO15&gt;AO16,AO18+SUM(AO20:AO26)+$D$70,AO18+$D$70))),IF(OR(AO2=46022,AO2=46387),IF(AO15=0,0,IF(AO16=0,SUM(AO18:AO26)+IF(AO15&lt;=$F$98,$G$98,IF(AO15&lt;=$F$99,$G$99,IF(AO15&lt;=$F$100,$G$100,IF(AO15&lt;=$F$101,$G$101,$G$102)))),IF(AO15&gt;AO16,AO18+SUM(AO20:AO26)+IF(AO15&lt;=$F$98,$G$98,IF(AO15&lt;=$F$99,$G$99,IF(AO15&lt;=$F$100,$G$100,IF(AO15&lt;=$F$101,$G$101,$G$102)))),AO18+IF(AO15&lt;=$F$98,$G$98,IF(AO15&lt;=$F$99,$G$99,IF(AO15&lt;=$F$100,$G$100,IF(AO15&lt;=$F$101,$G$101,$G$102))))))),IF(AO15=0,0,IF(AO16=0,SUM(AO18:AO26)+IF(AO15&lt;=$F$98,$H$98,$H$99),IF(AO15&gt;AO16,AO18+SUM(AO20:AO26)+IF(AO15&lt;=$F$98,$H$98,$H$99),AO18+IF(AO15&lt;=$F$98,$H$98,$H$99))))))</f>
        <v>0</v>
      </c>
      <c r="AP27" s="117" t="n">
        <f aca="false">IF(AP2&lt;=45657,IF(AP15=0,0,IF(AP16=0,SUM(AP18:AP26)+$D$70,IF(AP15&gt;AP16,AP18+SUM(AP20:AP26)+$D$70,AP18+$D$70))),IF(OR(AP2=46022,AP2=46387),IF(AP15=0,0,IF(AP16=0,SUM(AP18:AP26)+IF(AP15&lt;=$F$98,$G$98,IF(AP15&lt;=$F$99,$G$99,IF(AP15&lt;=$F$100,$G$100,IF(AP15&lt;=$F$101,$G$101,$G$102)))),IF(AP15&gt;AP16,AP18+SUM(AP20:AP26)+IF(AP15&lt;=$F$98,$G$98,IF(AP15&lt;=$F$99,$G$99,IF(AP15&lt;=$F$100,$G$100,IF(AP15&lt;=$F$101,$G$101,$G$102)))),AP18+IF(AP15&lt;=$F$98,$G$98,IF(AP15&lt;=$F$99,$G$99,IF(AP15&lt;=$F$100,$G$100,IF(AP15&lt;=$F$101,$G$101,$G$102))))))),IF(AP15=0,0,IF(AP16=0,SUM(AP18:AP26)+IF(AP15&lt;=$F$98,$H$98,$H$99),IF(AP15&gt;AP16,AP18+SUM(AP20:AP26)+IF(AP15&lt;=$F$98,$H$98,$H$99),AP18+IF(AP15&lt;=$F$98,$H$98,$H$99))))))</f>
        <v>0</v>
      </c>
      <c r="AQ27" s="117" t="n">
        <f aca="false">IF(AQ2&lt;=45657,IF(AQ15=0,0,IF(AQ16=0,SUM(AQ18:AQ26)+$D$70,IF(AQ15&gt;AQ16,AQ18+SUM(AQ20:AQ26)+$D$70,AQ18+$D$70))),IF(OR(AQ2=46022,AQ2=46387),IF(AQ15=0,0,IF(AQ16=0,SUM(AQ18:AQ26)+IF(AQ15&lt;=$F$98,$G$98,IF(AQ15&lt;=$F$99,$G$99,IF(AQ15&lt;=$F$100,$G$100,IF(AQ15&lt;=$F$101,$G$101,$G$102)))),IF(AQ15&gt;AQ16,AQ18+SUM(AQ20:AQ26)+IF(AQ15&lt;=$F$98,$G$98,IF(AQ15&lt;=$F$99,$G$99,IF(AQ15&lt;=$F$100,$G$100,IF(AQ15&lt;=$F$101,$G$101,$G$102)))),AQ18+IF(AQ15&lt;=$F$98,$G$98,IF(AQ15&lt;=$F$99,$G$99,IF(AQ15&lt;=$F$100,$G$100,IF(AQ15&lt;=$F$101,$G$101,$G$102))))))),IF(AQ15=0,0,IF(AQ16=0,SUM(AQ18:AQ26)+IF(AQ15&lt;=$F$98,$H$98,$H$99),IF(AQ15&gt;AQ16,AQ18+SUM(AQ20:AQ26)+IF(AQ15&lt;=$F$98,$H$98,$H$99),AQ18+IF(AQ15&lt;=$F$98,$H$98,$H$99))))))</f>
        <v>0</v>
      </c>
      <c r="AR27" s="117" t="n">
        <f aca="false">IF(AR2&lt;=45657,IF(AR15=0,0,IF(AR16=0,SUM(AR18:AR26)+$D$70,IF(AR15&gt;AR16,AR18+SUM(AR20:AR26)+$D$70,AR18+$D$70))),IF(OR(AR2=46022,AR2=46387),IF(AR15=0,0,IF(AR16=0,SUM(AR18:AR26)+IF(AR15&lt;=$F$98,$G$98,IF(AR15&lt;=$F$99,$G$99,IF(AR15&lt;=$F$100,$G$100,IF(AR15&lt;=$F$101,$G$101,$G$102)))),IF(AR15&gt;AR16,AR18+SUM(AR20:AR26)+IF(AR15&lt;=$F$98,$G$98,IF(AR15&lt;=$F$99,$G$99,IF(AR15&lt;=$F$100,$G$100,IF(AR15&lt;=$F$101,$G$101,$G$102)))),AR18+IF(AR15&lt;=$F$98,$G$98,IF(AR15&lt;=$F$99,$G$99,IF(AR15&lt;=$F$100,$G$100,IF(AR15&lt;=$F$101,$G$101,$G$102))))))),IF(AR15=0,0,IF(AR16=0,SUM(AR18:AR26)+IF(AR15&lt;=$F$98,$H$98,$H$99),IF(AR15&gt;AR16,AR18+SUM(AR20:AR26)+IF(AR15&lt;=$F$98,$H$98,$H$99),AR18+IF(AR15&lt;=$F$98,$H$98,$H$99))))))</f>
        <v>0</v>
      </c>
      <c r="AS27" s="117" t="n">
        <f aca="false">IF(AS2&lt;=45657,IF(AS15=0,0,IF(AS16=0,SUM(AS18:AS26)+$D$70,IF(AS15&gt;AS16,AS18+SUM(AS20:AS26)+$D$70,AS18+$D$70))),IF(OR(AS2=46022,AS2=46387),IF(AS15=0,0,IF(AS16=0,SUM(AS18:AS26)+IF(AS15&lt;=$F$98,$G$98,IF(AS15&lt;=$F$99,$G$99,IF(AS15&lt;=$F$100,$G$100,IF(AS15&lt;=$F$101,$G$101,$G$102)))),IF(AS15&gt;AS16,AS18+SUM(AS20:AS26)+IF(AS15&lt;=$F$98,$G$98,IF(AS15&lt;=$F$99,$G$99,IF(AS15&lt;=$F$100,$G$100,IF(AS15&lt;=$F$101,$G$101,$G$102)))),AS18+IF(AS15&lt;=$F$98,$G$98,IF(AS15&lt;=$F$99,$G$99,IF(AS15&lt;=$F$100,$G$100,IF(AS15&lt;=$F$101,$G$101,$G$102))))))),IF(AS15=0,0,IF(AS16=0,SUM(AS18:AS26)+IF(AS15&lt;=$F$98,$H$98,$H$99),IF(AS15&gt;AS16,AS18+SUM(AS20:AS26)+IF(AS15&lt;=$F$98,$H$98,$H$99),AS18+IF(AS15&lt;=$F$98,$H$98,$H$99))))))</f>
        <v>0</v>
      </c>
    </row>
    <row r="28" customFormat="false" ht="17" hidden="false" customHeight="true" outlineLevel="0" collapsed="false">
      <c r="A28" s="113" t="s">
        <v>152</v>
      </c>
      <c r="B28" s="39" t="s">
        <v>28</v>
      </c>
      <c r="C28" s="39"/>
      <c r="D28" s="39" t="n">
        <f aca="false">IF(D14-D26&lt;=0,0,D14-D26)</f>
        <v>0</v>
      </c>
      <c r="E28" s="39" t="n">
        <f aca="false">IF(E14-E26&lt;=0,0,E14-E26)</f>
        <v>0</v>
      </c>
      <c r="F28" s="39" t="n">
        <f aca="false">IF(F14-F26&lt;=0,0,F14-F26)</f>
        <v>0</v>
      </c>
      <c r="G28" s="39" t="n">
        <f aca="false">IF(G14-G26&lt;=0,0,G14-G26)</f>
        <v>0</v>
      </c>
      <c r="H28" s="39" t="n">
        <f aca="false">IF(H14-H26&lt;=0,0,H14-H26)</f>
        <v>0</v>
      </c>
      <c r="I28" s="39" t="n">
        <f aca="false">IF(I14-I26&lt;=0,0,I14-I26)</f>
        <v>0</v>
      </c>
      <c r="J28" s="39" t="n">
        <f aca="false">IF(J14-J26&lt;=0,0,J14-J26)</f>
        <v>0</v>
      </c>
      <c r="K28" s="39" t="n">
        <f aca="false">IF(K14-K26&lt;=0,0,K14-K26)</f>
        <v>0</v>
      </c>
      <c r="L28" s="39" t="n">
        <f aca="false">IF(L14-L26&lt;=0,0,L14-L26)</f>
        <v>0</v>
      </c>
      <c r="M28" s="39" t="n">
        <f aca="false">IF(M14-M26&lt;=0,0,M14-M26)</f>
        <v>0</v>
      </c>
      <c r="N28" s="39" t="n">
        <f aca="false">IF(N14-N26&lt;=0,0,N14-N26)</f>
        <v>0</v>
      </c>
      <c r="O28" s="39" t="n">
        <f aca="false">IF(O14-O26&lt;=0,0,O14-O26)</f>
        <v>0</v>
      </c>
      <c r="P28" s="39" t="n">
        <f aca="false">IF(P14-P26&lt;=0,0,P14-P26)</f>
        <v>0</v>
      </c>
      <c r="Q28" s="39" t="n">
        <f aca="false">IF(Q14-Q26&lt;=0,0,Q14-Q26)</f>
        <v>0</v>
      </c>
      <c r="R28" s="39" t="n">
        <f aca="false">IF(R14-R26&lt;=0,0,R14-R26)</f>
        <v>0</v>
      </c>
      <c r="S28" s="39" t="n">
        <f aca="false">IF(S14-S26&lt;=0,0,S14-S26)</f>
        <v>0</v>
      </c>
      <c r="T28" s="39" t="n">
        <f aca="false">IF(T14-T26&lt;=0,0,T14-T26)</f>
        <v>0</v>
      </c>
      <c r="U28" s="39" t="n">
        <f aca="false">IF(U14-U26&lt;=0,0,U14-U26)</f>
        <v>0</v>
      </c>
      <c r="V28" s="39" t="n">
        <f aca="false">IF(V14-V26&lt;=0,0,V14-V26)</f>
        <v>0</v>
      </c>
      <c r="W28" s="39" t="n">
        <f aca="false">IF(W14-W26&lt;=0,0,W14-W26)</f>
        <v>0</v>
      </c>
      <c r="X28" s="39" t="n">
        <f aca="false">IF(X14-X26&lt;=0,0,X14-X26)</f>
        <v>0</v>
      </c>
      <c r="Y28" s="39" t="n">
        <f aca="false">IF(Y14-Y26&lt;=0,0,Y14-Y26)</f>
        <v>0</v>
      </c>
      <c r="Z28" s="39" t="n">
        <f aca="false">IF(Z14-Z26&lt;=0,0,Z14-Z26)</f>
        <v>0</v>
      </c>
      <c r="AA28" s="39" t="n">
        <f aca="false">IF(AA14-AA26&lt;=0,0,AA14-AA26)</f>
        <v>0</v>
      </c>
      <c r="AB28" s="39" t="n">
        <f aca="false">IF(AB14-AB26&lt;=0,0,AB14-AB26)</f>
        <v>0</v>
      </c>
      <c r="AC28" s="39" t="n">
        <f aca="false">IF(AC14-AC26&lt;=0,0,AC14-AC26)</f>
        <v>0</v>
      </c>
      <c r="AD28" s="39" t="n">
        <f aca="false">IF(AD14-AD26&lt;=0,0,AD14-AD26)</f>
        <v>0</v>
      </c>
      <c r="AE28" s="39" t="n">
        <f aca="false">IF(AE14-AE26&lt;=0,0,AE14-AE26)</f>
        <v>0</v>
      </c>
      <c r="AF28" s="39" t="n">
        <f aca="false">IF(AF14-AF26&lt;=0,0,AF14-AF26)</f>
        <v>0</v>
      </c>
      <c r="AG28" s="39" t="n">
        <f aca="false">IF(AG14-AG26&lt;=0,0,AG14-AG26)</f>
        <v>0</v>
      </c>
      <c r="AH28" s="39" t="n">
        <f aca="false">IF(AH14-AH26&lt;=0,0,AH14-AH26)</f>
        <v>0</v>
      </c>
      <c r="AI28" s="39" t="n">
        <f aca="false">IF(AI14-AI26&lt;=0,0,AI14-AI26)</f>
        <v>0</v>
      </c>
      <c r="AJ28" s="39" t="n">
        <f aca="false">IF(AJ14-AJ26&lt;=0,0,AJ14-AJ26)</f>
        <v>0</v>
      </c>
      <c r="AK28" s="39" t="n">
        <f aca="false">IF(AK14-AK26&lt;=0,0,AK14-AK26)</f>
        <v>0</v>
      </c>
      <c r="AL28" s="39" t="n">
        <f aca="false">IF(AL14-AL26&lt;=0,0,AL14-AL26)</f>
        <v>0</v>
      </c>
      <c r="AM28" s="39" t="n">
        <f aca="false">IF(AM14-AM26&lt;=0,0,AM14-AM26)</f>
        <v>0</v>
      </c>
      <c r="AN28" s="39" t="n">
        <f aca="false">IF(AN14-AN26&lt;=0,0,AN14-AN26)</f>
        <v>0</v>
      </c>
      <c r="AO28" s="39" t="n">
        <f aca="false">IF(AO14-AO26&lt;=0,0,AO14-AO26)</f>
        <v>0</v>
      </c>
      <c r="AP28" s="39" t="n">
        <f aca="false">IF(AP14-AP26&lt;=0,0,AP14-AP26)</f>
        <v>0</v>
      </c>
      <c r="AQ28" s="39" t="n">
        <f aca="false">IF(AQ14-AQ26&lt;=0,0,AQ14-AQ26)</f>
        <v>0</v>
      </c>
      <c r="AR28" s="39" t="n">
        <f aca="false">IF(AR14-AR26&lt;=0,0,AR14-AR26)</f>
        <v>0</v>
      </c>
      <c r="AS28" s="39" t="n">
        <f aca="false">IF(AS14-AS26&lt;=0,0,AS14-AS26)</f>
        <v>0</v>
      </c>
    </row>
    <row r="29" customFormat="false" ht="17" hidden="false" customHeight="false" outlineLevel="0" collapsed="false">
      <c r="A29" s="113"/>
      <c r="B29" s="39" t="s">
        <v>30</v>
      </c>
      <c r="C29" s="39"/>
      <c r="D29" s="39" t="n">
        <f aca="false">IF(D15-D27&lt;=0,0,D15-D27)</f>
        <v>0</v>
      </c>
      <c r="E29" s="39" t="n">
        <f aca="false">IF(E15-E27&lt;=0,0,E15-E27)</f>
        <v>0</v>
      </c>
      <c r="F29" s="39" t="n">
        <f aca="false">IF(F15-F27&lt;=0,0,F15-F27)</f>
        <v>0</v>
      </c>
      <c r="G29" s="39" t="n">
        <f aca="false">IF(G15-G27&lt;=0,0,G15-G27)</f>
        <v>0</v>
      </c>
      <c r="H29" s="39" t="n">
        <f aca="false">IF(H15-H27&lt;=0,0,H15-H27)</f>
        <v>0</v>
      </c>
      <c r="I29" s="39" t="n">
        <f aca="false">IF(I15-I27&lt;=0,0,I15-I27)</f>
        <v>0</v>
      </c>
      <c r="J29" s="39" t="n">
        <f aca="false">IF(J15-J27&lt;=0,0,J15-J27)</f>
        <v>0</v>
      </c>
      <c r="K29" s="39" t="n">
        <f aca="false">IF(K15-K27&lt;=0,0,K15-K27)</f>
        <v>0</v>
      </c>
      <c r="L29" s="39" t="n">
        <f aca="false">IF(L15-L27&lt;=0,0,L15-L27)</f>
        <v>0</v>
      </c>
      <c r="M29" s="39" t="n">
        <f aca="false">IF(M15-M27&lt;=0,0,M15-M27)</f>
        <v>0</v>
      </c>
      <c r="N29" s="39" t="n">
        <f aca="false">IF(N15-N27&lt;=0,0,N15-N27)</f>
        <v>0</v>
      </c>
      <c r="O29" s="39" t="n">
        <f aca="false">IF(O15-O27&lt;=0,0,O15-O27)</f>
        <v>0</v>
      </c>
      <c r="P29" s="39" t="n">
        <f aca="false">IF(P15-P27&lt;=0,0,P15-P27)</f>
        <v>0</v>
      </c>
      <c r="Q29" s="39" t="n">
        <f aca="false">IF(Q15-Q27&lt;=0,0,Q15-Q27)</f>
        <v>0</v>
      </c>
      <c r="R29" s="39" t="n">
        <f aca="false">IF(R15-R27&lt;=0,0,R15-R27)</f>
        <v>0</v>
      </c>
      <c r="S29" s="39" t="n">
        <f aca="false">IF(S15-S27&lt;=0,0,S15-S27)</f>
        <v>0</v>
      </c>
      <c r="T29" s="39" t="n">
        <f aca="false">IF(T15-T27&lt;=0,0,T15-T27)</f>
        <v>0</v>
      </c>
      <c r="U29" s="39" t="n">
        <f aca="false">IF(U15-U27&lt;=0,0,U15-U27)</f>
        <v>0</v>
      </c>
      <c r="V29" s="39" t="n">
        <f aca="false">IF(V15-V27&lt;=0,0,V15-V27)</f>
        <v>0</v>
      </c>
      <c r="W29" s="39" t="n">
        <f aca="false">IF(W15-W27&lt;=0,0,W15-W27)</f>
        <v>0</v>
      </c>
      <c r="X29" s="39" t="n">
        <f aca="false">IF(X15-X27&lt;=0,0,X15-X27)</f>
        <v>0</v>
      </c>
      <c r="Y29" s="39" t="n">
        <f aca="false">IF(Y15-Y27&lt;=0,0,Y15-Y27)</f>
        <v>0</v>
      </c>
      <c r="Z29" s="39" t="n">
        <f aca="false">IF(Z15-Z27&lt;=0,0,Z15-Z27)</f>
        <v>0</v>
      </c>
      <c r="AA29" s="39" t="n">
        <f aca="false">IF(AA15-AA27&lt;=0,0,AA15-AA27)</f>
        <v>0</v>
      </c>
      <c r="AB29" s="39" t="n">
        <f aca="false">IF(AB15-AB27&lt;=0,0,AB15-AB27)</f>
        <v>0</v>
      </c>
      <c r="AC29" s="39" t="n">
        <f aca="false">IF(AC15-AC27&lt;=0,0,AC15-AC27)</f>
        <v>0</v>
      </c>
      <c r="AD29" s="39" t="n">
        <f aca="false">IF(AD15-AD27&lt;=0,0,AD15-AD27)</f>
        <v>0</v>
      </c>
      <c r="AE29" s="39" t="n">
        <f aca="false">IF(AE15-AE27&lt;=0,0,AE15-AE27)</f>
        <v>0</v>
      </c>
      <c r="AF29" s="39" t="n">
        <f aca="false">IF(AF15-AF27&lt;=0,0,AF15-AF27)</f>
        <v>0</v>
      </c>
      <c r="AG29" s="39" t="n">
        <f aca="false">IF(AG15-AG27&lt;=0,0,AG15-AG27)</f>
        <v>0</v>
      </c>
      <c r="AH29" s="39" t="n">
        <f aca="false">IF(AH15-AH27&lt;=0,0,AH15-AH27)</f>
        <v>0</v>
      </c>
      <c r="AI29" s="39" t="n">
        <f aca="false">IF(AI15-AI27&lt;=0,0,AI15-AI27)</f>
        <v>0</v>
      </c>
      <c r="AJ29" s="39" t="n">
        <f aca="false">IF(AJ15-AJ27&lt;=0,0,AJ15-AJ27)</f>
        <v>0</v>
      </c>
      <c r="AK29" s="39" t="n">
        <f aca="false">IF(AK15-AK27&lt;=0,0,AK15-AK27)</f>
        <v>0</v>
      </c>
      <c r="AL29" s="39" t="n">
        <f aca="false">IF(AL15-AL27&lt;=0,0,AL15-AL27)</f>
        <v>0</v>
      </c>
      <c r="AM29" s="39" t="n">
        <f aca="false">IF(AM15-AM27&lt;=0,0,AM15-AM27)</f>
        <v>0</v>
      </c>
      <c r="AN29" s="39" t="n">
        <f aca="false">IF(AN15-AN27&lt;=0,0,AN15-AN27)</f>
        <v>0</v>
      </c>
      <c r="AO29" s="39" t="n">
        <f aca="false">IF(AO15-AO27&lt;=0,0,AO15-AO27)</f>
        <v>0</v>
      </c>
      <c r="AP29" s="39" t="n">
        <f aca="false">IF(AP15-AP27&lt;=0,0,AP15-AP27)</f>
        <v>0</v>
      </c>
      <c r="AQ29" s="39" t="n">
        <f aca="false">IF(AQ15-AQ27&lt;=0,0,AQ15-AQ27)</f>
        <v>0</v>
      </c>
      <c r="AR29" s="39" t="n">
        <f aca="false">IF(AR15-AR27&lt;=0,0,AR15-AR27)</f>
        <v>0</v>
      </c>
      <c r="AS29" s="39" t="n">
        <f aca="false">IF(AS15-AS27&lt;=0,0,AS15-AS27)</f>
        <v>0</v>
      </c>
    </row>
    <row r="30" customFormat="false" ht="17" hidden="false" customHeight="true" outlineLevel="0" collapsed="false">
      <c r="A30" s="118" t="s">
        <v>86</v>
      </c>
      <c r="B30" s="118"/>
      <c r="C30" s="39"/>
      <c r="D30" s="119" t="n">
        <f aca="false">IF(D1&gt;=$F$81+1,1,1+$I$81)</f>
        <v>1.021</v>
      </c>
      <c r="E30" s="119" t="n">
        <f aca="false">IF(E1&gt;=$F$81+1,1,1+$I$81)</f>
        <v>1.021</v>
      </c>
      <c r="F30" s="119" t="n">
        <f aca="false">IF(F1&gt;=$F$81+1,1,1+$I$81)</f>
        <v>1.021</v>
      </c>
      <c r="G30" s="119" t="n">
        <f aca="false">IF(G1&gt;=$F$81+1,1,1+$I$81)</f>
        <v>1.021</v>
      </c>
      <c r="H30" s="119" t="n">
        <f aca="false">IF(H1&gt;=$F$81+1,1,1+$I$81)</f>
        <v>1.021</v>
      </c>
      <c r="I30" s="119" t="n">
        <f aca="false">IF(I1&gt;=$F$81+1,1,1+$I$81)</f>
        <v>1.021</v>
      </c>
      <c r="J30" s="119" t="n">
        <f aca="false">IF(J1&gt;=$F$81+1,1,1+$I$81)</f>
        <v>1.021</v>
      </c>
      <c r="K30" s="119" t="n">
        <f aca="false">IF(K1&gt;=$F$81+1,1,1+$I$81)</f>
        <v>1.021</v>
      </c>
      <c r="L30" s="119" t="n">
        <f aca="false">IF(L1&gt;=$F$81+1,1,1+$I$81)</f>
        <v>1.021</v>
      </c>
      <c r="M30" s="119" t="n">
        <f aca="false">IF(M1&gt;=$F$81+1,1,1+$I$81)</f>
        <v>1.021</v>
      </c>
      <c r="N30" s="119" t="n">
        <f aca="false">IF(N1&gt;=$F$81+1,1,1+$I$81)</f>
        <v>1.021</v>
      </c>
      <c r="O30" s="119" t="n">
        <f aca="false">IF(O1&gt;=$F$81+1,1,1+$I$81)</f>
        <v>1.021</v>
      </c>
      <c r="P30" s="119" t="n">
        <f aca="false">IF(P1&gt;=$F$81+1,1,1+$I$81)</f>
        <v>1.021</v>
      </c>
      <c r="Q30" s="119" t="n">
        <f aca="false">IF(Q1&gt;=$F$81+1,1,1+$I$81)</f>
        <v>1</v>
      </c>
      <c r="R30" s="119" t="n">
        <f aca="false">IF(R1&gt;=$F$81+1,1,1+$I$81)</f>
        <v>1</v>
      </c>
      <c r="S30" s="119" t="n">
        <f aca="false">IF(S1&gt;=$F$81+1,1,1+$I$81)</f>
        <v>1</v>
      </c>
      <c r="T30" s="119" t="n">
        <f aca="false">IF(T1&gt;=$F$81+1,1,1+$I$81)</f>
        <v>1</v>
      </c>
      <c r="U30" s="119" t="n">
        <f aca="false">IF(U1&gt;=$F$81+1,1,1+$I$81)</f>
        <v>1</v>
      </c>
      <c r="V30" s="119" t="n">
        <f aca="false">IF(V1&gt;=$F$81+1,1,1+$I$81)</f>
        <v>1</v>
      </c>
      <c r="W30" s="119" t="n">
        <f aca="false">IF(W1&gt;=$F$81+1,1,1+$I$81)</f>
        <v>1</v>
      </c>
      <c r="X30" s="119" t="n">
        <f aca="false">IF(X1&gt;=$F$81+1,1,1+$I$81)</f>
        <v>1</v>
      </c>
      <c r="Y30" s="119" t="n">
        <f aca="false">IF(Y1&gt;=$F$81+1,1,1+$I$81)</f>
        <v>1</v>
      </c>
      <c r="Z30" s="119" t="n">
        <f aca="false">IF(Z1&gt;=$F$81+1,1,1+$I$81)</f>
        <v>1</v>
      </c>
      <c r="AA30" s="119" t="n">
        <f aca="false">IF(AA1&gt;=$F$81+1,1,1+$I$81)</f>
        <v>1</v>
      </c>
      <c r="AB30" s="119" t="n">
        <f aca="false">IF(AB1&gt;=$F$81+1,1,1+$I$81)</f>
        <v>1</v>
      </c>
      <c r="AC30" s="119" t="n">
        <f aca="false">IF(AC1&gt;=$F$81+1,1,1+$I$81)</f>
        <v>1</v>
      </c>
      <c r="AD30" s="119" t="n">
        <f aca="false">IF(AD1&gt;=$F$81+1,1,1+$I$81)</f>
        <v>1</v>
      </c>
      <c r="AE30" s="119" t="n">
        <f aca="false">IF(AE1&gt;=$F$81+1,1,1+$I$81)</f>
        <v>1</v>
      </c>
      <c r="AF30" s="119" t="n">
        <f aca="false">IF(AF1&gt;=$F$81+1,1,1+$I$81)</f>
        <v>1</v>
      </c>
      <c r="AG30" s="119" t="n">
        <f aca="false">IF(AG1&gt;=$F$81+1,1,1+$I$81)</f>
        <v>1</v>
      </c>
      <c r="AH30" s="119" t="n">
        <f aca="false">IF(AH1&gt;=$F$81+1,1,1+$I$81)</f>
        <v>1</v>
      </c>
      <c r="AI30" s="119" t="n">
        <f aca="false">IF(AI1&gt;=$F$81+1,1,1+$I$81)</f>
        <v>1</v>
      </c>
      <c r="AJ30" s="119" t="n">
        <f aca="false">IF(AJ1&gt;=$F$81+1,1,1+$I$81)</f>
        <v>1</v>
      </c>
      <c r="AK30" s="119" t="n">
        <f aca="false">IF(AK1&gt;=$F$81+1,1,1+$I$81)</f>
        <v>1</v>
      </c>
      <c r="AL30" s="119" t="n">
        <f aca="false">IF(AL1&gt;=$F$81+1,1,1+$I$81)</f>
        <v>1</v>
      </c>
      <c r="AM30" s="119" t="n">
        <f aca="false">IF(AM1&gt;=$F$81+1,1,1+$I$81)</f>
        <v>1</v>
      </c>
      <c r="AN30" s="119" t="n">
        <f aca="false">IF(AN1&gt;=$F$81+1,1,1+$I$81)</f>
        <v>1</v>
      </c>
      <c r="AO30" s="119" t="n">
        <f aca="false">IF(AO1&gt;=$F$81+1,1,1+$I$81)</f>
        <v>1</v>
      </c>
      <c r="AP30" s="119" t="n">
        <f aca="false">IF(AP1&gt;=$F$81+1,1,1+$I$81)</f>
        <v>1</v>
      </c>
      <c r="AQ30" s="119" t="n">
        <f aca="false">IF(AQ1&gt;=$F$81+1,1,1+$I$81)</f>
        <v>1</v>
      </c>
      <c r="AR30" s="119" t="n">
        <f aca="false">IF(AR1&gt;=$F$81+1,1,1+$I$81)</f>
        <v>1</v>
      </c>
      <c r="AS30" s="119" t="n">
        <f aca="false">IF(AS1&gt;=$F$81+1,1,1+$I$81)</f>
        <v>1</v>
      </c>
    </row>
    <row r="31" s="122" customFormat="true" ht="17" hidden="false" customHeight="true" outlineLevel="0" collapsed="false">
      <c r="A31" s="120" t="s">
        <v>88</v>
      </c>
      <c r="B31" s="121" t="s">
        <v>28</v>
      </c>
      <c r="C31" s="121"/>
      <c r="D31" s="121" t="n">
        <f aca="false">ROUNDUP(IF(D28&lt;$F$75,D28*$I$75,IF(D28&lt;$F$76,D28*$I$76-$K$76,IF(D28&lt;$F$77,D28*$I$77-$K$77,IF(D28&lt;$F$78,D28*$I$78-$K$78,IF(D28&lt;$F$79,D28*$I$79-$K$79,D28*$I$80-$K$80)))))*D30,-3)</f>
        <v>0</v>
      </c>
      <c r="E31" s="121" t="n">
        <f aca="false">ROUNDUP(IF(E28&lt;$F$75,E28*$I$75,IF(E28&lt;$F$76,E28*$I$76-$K$76,IF(E28&lt;$F$77,E28*$I$77-$K$77,IF(E28&lt;$F$78,E28*$I$78-$K$78,IF(E28&lt;$F$79,E28*$I$79-$K$79,E28*$I$80-$K$80)))))*E30,-3)</f>
        <v>0</v>
      </c>
      <c r="F31" s="121" t="n">
        <f aca="false">ROUNDUP(IF(F28&lt;$F$75,F28*$I$75,IF(F28&lt;$F$76,F28*$I$76-$K$76,IF(F28&lt;$F$77,F28*$I$77-$K$77,IF(F28&lt;$F$78,F28*$I$78-$K$78,IF(F28&lt;$F$79,F28*$I$79-$K$79,F28*$I$80-$K$80)))))*F30,-3)</f>
        <v>0</v>
      </c>
      <c r="G31" s="121" t="n">
        <f aca="false">ROUNDUP(IF(G28&lt;$F$75,G28*$I$75,IF(G28&lt;$F$76,G28*$I$76-$K$76,IF(G28&lt;$F$77,G28*$I$77-$K$77,IF(G28&lt;$F$78,G28*$I$78-$K$78,IF(G28&lt;$F$79,G28*$I$79-$K$79,G28*$I$80-$K$80)))))*G30,-3)</f>
        <v>0</v>
      </c>
      <c r="H31" s="121" t="n">
        <f aca="false">ROUNDUP(IF(H28&lt;$F$75,H28*$I$75,IF(H28&lt;$F$76,H28*$I$76-$K$76,IF(H28&lt;$F$77,H28*$I$77-$K$77,IF(H28&lt;$F$78,H28*$I$78-$K$78,IF(H28&lt;$F$79,H28*$I$79-$K$79,H28*$I$80-$K$80)))))*H30,-3)</f>
        <v>0</v>
      </c>
      <c r="I31" s="121" t="n">
        <f aca="false">ROUNDUP(IF(I28&lt;$F$75,I28*$I$75,IF(I28&lt;$F$76,I28*$I$76-$K$76,IF(I28&lt;$F$77,I28*$I$77-$K$77,IF(I28&lt;$F$78,I28*$I$78-$K$78,IF(I28&lt;$F$79,I28*$I$79-$K$79,I28*$I$80-$K$80)))))*I30,-3)</f>
        <v>0</v>
      </c>
      <c r="J31" s="121" t="n">
        <f aca="false">ROUNDUP(IF(J28&lt;$F$75,J28*$I$75,IF(J28&lt;$F$76,J28*$I$76-$K$76,IF(J28&lt;$F$77,J28*$I$77-$K$77,IF(J28&lt;$F$78,J28*$I$78-$K$78,IF(J28&lt;$F$79,J28*$I$79-$K$79,J28*$I$80-$K$80)))))*J30,-3)</f>
        <v>0</v>
      </c>
      <c r="K31" s="121" t="n">
        <f aca="false">ROUNDUP(IF(K28&lt;$F$75,K28*$I$75,IF(K28&lt;$F$76,K28*$I$76-$K$76,IF(K28&lt;$F$77,K28*$I$77-$K$77,IF(K28&lt;$F$78,K28*$I$78-$K$78,IF(K28&lt;$F$79,K28*$I$79-$K$79,K28*$I$80-$K$80)))))*K30,-3)</f>
        <v>0</v>
      </c>
      <c r="L31" s="121" t="n">
        <f aca="false">ROUNDUP(IF(L28&lt;$F$75,L28*$I$75,IF(L28&lt;$F$76,L28*$I$76-$K$76,IF(L28&lt;$F$77,L28*$I$77-$K$77,IF(L28&lt;$F$78,L28*$I$78-$K$78,IF(L28&lt;$F$79,L28*$I$79-$K$79,L28*$I$80-$K$80)))))*L30,-3)</f>
        <v>0</v>
      </c>
      <c r="M31" s="121" t="n">
        <f aca="false">ROUNDUP(IF(M28&lt;$F$75,M28*$I$75,IF(M28&lt;$F$76,M28*$I$76-$K$76,IF(M28&lt;$F$77,M28*$I$77-$K$77,IF(M28&lt;$F$78,M28*$I$78-$K$78,IF(M28&lt;$F$79,M28*$I$79-$K$79,M28*$I$80-$K$80)))))*M30,-3)</f>
        <v>0</v>
      </c>
      <c r="N31" s="121" t="n">
        <f aca="false">ROUNDUP(IF(N28&lt;$F$75,N28*$I$75,IF(N28&lt;$F$76,N28*$I$76-$K$76,IF(N28&lt;$F$77,N28*$I$77-$K$77,IF(N28&lt;$F$78,N28*$I$78-$K$78,IF(N28&lt;$F$79,N28*$I$79-$K$79,N28*$I$80-$K$80)))))*N30,-3)</f>
        <v>0</v>
      </c>
      <c r="O31" s="121" t="n">
        <f aca="false">ROUNDUP(IF(O28&lt;$F$75,O28*$I$75,IF(O28&lt;$F$76,O28*$I$76-$K$76,IF(O28&lt;$F$77,O28*$I$77-$K$77,IF(O28&lt;$F$78,O28*$I$78-$K$78,IF(O28&lt;$F$79,O28*$I$79-$K$79,O28*$I$80-$K$80)))))*O30,-3)</f>
        <v>0</v>
      </c>
      <c r="P31" s="121" t="n">
        <f aca="false">ROUNDUP(IF(P28&lt;$F$75,P28*$I$75,IF(P28&lt;$F$76,P28*$I$76-$K$76,IF(P28&lt;$F$77,P28*$I$77-$K$77,IF(P28&lt;$F$78,P28*$I$78-$K$78,IF(P28&lt;$F$79,P28*$I$79-$K$79,P28*$I$80-$K$80)))))*P30,-3)</f>
        <v>0</v>
      </c>
      <c r="Q31" s="121" t="n">
        <f aca="false">ROUNDUP(IF(Q28&lt;$F$75,Q28*$I$75,IF(Q28&lt;$F$76,Q28*$I$76-$K$76,IF(Q28&lt;$F$77,Q28*$I$77-$K$77,IF(Q28&lt;$F$78,Q28*$I$78-$K$78,IF(Q28&lt;$F$79,Q28*$I$79-$K$79,Q28*$I$80-$K$80)))))*Q30,-3)</f>
        <v>0</v>
      </c>
      <c r="R31" s="121" t="n">
        <f aca="false">ROUNDUP(IF(R28&lt;$F$75,R28*$I$75,IF(R28&lt;$F$76,R28*$I$76-$K$76,IF(R28&lt;$F$77,R28*$I$77-$K$77,IF(R28&lt;$F$78,R28*$I$78-$K$78,IF(R28&lt;$F$79,R28*$I$79-$K$79,R28*$I$80-$K$80)))))*R30,-3)</f>
        <v>0</v>
      </c>
      <c r="S31" s="121" t="n">
        <f aca="false">ROUNDUP(IF(S28&lt;$F$75,S28*$I$75,IF(S28&lt;$F$76,S28*$I$76-$K$76,IF(S28&lt;$F$77,S28*$I$77-$K$77,IF(S28&lt;$F$78,S28*$I$78-$K$78,IF(S28&lt;$F$79,S28*$I$79-$K$79,S28*$I$80-$K$80)))))*S30,-3)</f>
        <v>0</v>
      </c>
      <c r="T31" s="121" t="n">
        <f aca="false">ROUNDUP(IF(T28&lt;$F$75,T28*$I$75,IF(T28&lt;$F$76,T28*$I$76-$K$76,IF(T28&lt;$F$77,T28*$I$77-$K$77,IF(T28&lt;$F$78,T28*$I$78-$K$78,IF(T28&lt;$F$79,T28*$I$79-$K$79,T28*$I$80-$K$80)))))*T30,-3)</f>
        <v>0</v>
      </c>
      <c r="U31" s="121" t="n">
        <f aca="false">ROUNDUP(IF(U28&lt;$F$75,U28*$I$75,IF(U28&lt;$F$76,U28*$I$76-$K$76,IF(U28&lt;$F$77,U28*$I$77-$K$77,IF(U28&lt;$F$78,U28*$I$78-$K$78,IF(U28&lt;$F$79,U28*$I$79-$K$79,U28*$I$80-$K$80)))))*U30,-3)</f>
        <v>0</v>
      </c>
      <c r="V31" s="121" t="n">
        <f aca="false">ROUNDUP(IF(V28&lt;$F$75,V28*$I$75,IF(V28&lt;$F$76,V28*$I$76-$K$76,IF(V28&lt;$F$77,V28*$I$77-$K$77,IF(V28&lt;$F$78,V28*$I$78-$K$78,IF(V28&lt;$F$79,V28*$I$79-$K$79,V28*$I$80-$K$80)))))*V30,-3)</f>
        <v>0</v>
      </c>
      <c r="W31" s="121" t="n">
        <f aca="false">ROUNDUP(IF(W28&lt;$F$75,W28*$I$75,IF(W28&lt;$F$76,W28*$I$76-$K$76,IF(W28&lt;$F$77,W28*$I$77-$K$77,IF(W28&lt;$F$78,W28*$I$78-$K$78,IF(W28&lt;$F$79,W28*$I$79-$K$79,W28*$I$80-$K$80)))))*W30,-3)</f>
        <v>0</v>
      </c>
      <c r="X31" s="121" t="n">
        <f aca="false">ROUNDUP(IF(X28&lt;$F$75,X28*$I$75,IF(X28&lt;$F$76,X28*$I$76-$K$76,IF(X28&lt;$F$77,X28*$I$77-$K$77,IF(X28&lt;$F$78,X28*$I$78-$K$78,IF(X28&lt;$F$79,X28*$I$79-$K$79,X28*$I$80-$K$80)))))*X30,-3)</f>
        <v>0</v>
      </c>
      <c r="Y31" s="121" t="n">
        <f aca="false">ROUNDUP(IF(Y28&lt;$F$75,Y28*$I$75,IF(Y28&lt;$F$76,Y28*$I$76-$K$76,IF(Y28&lt;$F$77,Y28*$I$77-$K$77,IF(Y28&lt;$F$78,Y28*$I$78-$K$78,IF(Y28&lt;$F$79,Y28*$I$79-$K$79,Y28*$I$80-$K$80)))))*Y30,-3)</f>
        <v>0</v>
      </c>
      <c r="Z31" s="121" t="n">
        <f aca="false">ROUNDUP(IF(Z28&lt;$F$75,Z28*$I$75,IF(Z28&lt;$F$76,Z28*$I$76-$K$76,IF(Z28&lt;$F$77,Z28*$I$77-$K$77,IF(Z28&lt;$F$78,Z28*$I$78-$K$78,IF(Z28&lt;$F$79,Z28*$I$79-$K$79,Z28*$I$80-$K$80)))))*Z30,-3)</f>
        <v>0</v>
      </c>
      <c r="AA31" s="121" t="n">
        <f aca="false">ROUNDUP(IF(AA28&lt;$F$75,AA28*$I$75,IF(AA28&lt;$F$76,AA28*$I$76-$K$76,IF(AA28&lt;$F$77,AA28*$I$77-$K$77,IF(AA28&lt;$F$78,AA28*$I$78-$K$78,IF(AA28&lt;$F$79,AA28*$I$79-$K$79,AA28*$I$80-$K$80)))))*AA30,-3)</f>
        <v>0</v>
      </c>
      <c r="AB31" s="121" t="n">
        <f aca="false">ROUNDUP(IF(AB28&lt;$F$75,AB28*$I$75,IF(AB28&lt;$F$76,AB28*$I$76-$K$76,IF(AB28&lt;$F$77,AB28*$I$77-$K$77,IF(AB28&lt;$F$78,AB28*$I$78-$K$78,IF(AB28&lt;$F$79,AB28*$I$79-$K$79,AB28*$I$80-$K$80)))))*AB30,-3)</f>
        <v>0</v>
      </c>
      <c r="AC31" s="121" t="n">
        <f aca="false">ROUNDUP(IF(AC28&lt;$F$75,AC28*$I$75,IF(AC28&lt;$F$76,AC28*$I$76-$K$76,IF(AC28&lt;$F$77,AC28*$I$77-$K$77,IF(AC28&lt;$F$78,AC28*$I$78-$K$78,IF(AC28&lt;$F$79,AC28*$I$79-$K$79,AC28*$I$80-$K$80)))))*AC30,-3)</f>
        <v>0</v>
      </c>
      <c r="AD31" s="121" t="n">
        <f aca="false">ROUNDUP(IF(AD28&lt;$F$75,AD28*$I$75,IF(AD28&lt;$F$76,AD28*$I$76-$K$76,IF(AD28&lt;$F$77,AD28*$I$77-$K$77,IF(AD28&lt;$F$78,AD28*$I$78-$K$78,IF(AD28&lt;$F$79,AD28*$I$79-$K$79,AD28*$I$80-$K$80)))))*AD30,-3)</f>
        <v>0</v>
      </c>
      <c r="AE31" s="121" t="n">
        <f aca="false">ROUNDUP(IF(AE28&lt;$F$75,AE28*$I$75,IF(AE28&lt;$F$76,AE28*$I$76-$K$76,IF(AE28&lt;$F$77,AE28*$I$77-$K$77,IF(AE28&lt;$F$78,AE28*$I$78-$K$78,IF(AE28&lt;$F$79,AE28*$I$79-$K$79,AE28*$I$80-$K$80)))))*AE30,-3)</f>
        <v>0</v>
      </c>
      <c r="AF31" s="121" t="n">
        <f aca="false">ROUNDUP(IF(AF28&lt;$F$75,AF28*$I$75,IF(AF28&lt;$F$76,AF28*$I$76-$K$76,IF(AF28&lt;$F$77,AF28*$I$77-$K$77,IF(AF28&lt;$F$78,AF28*$I$78-$K$78,IF(AF28&lt;$F$79,AF28*$I$79-$K$79,AF28*$I$80-$K$80)))))*AF30,-3)</f>
        <v>0</v>
      </c>
      <c r="AG31" s="121" t="n">
        <f aca="false">ROUNDUP(IF(AG28&lt;$F$75,AG28*$I$75,IF(AG28&lt;$F$76,AG28*$I$76-$K$76,IF(AG28&lt;$F$77,AG28*$I$77-$K$77,IF(AG28&lt;$F$78,AG28*$I$78-$K$78,IF(AG28&lt;$F$79,AG28*$I$79-$K$79,AG28*$I$80-$K$80)))))*AG30,-3)</f>
        <v>0</v>
      </c>
      <c r="AH31" s="121" t="n">
        <f aca="false">ROUNDUP(IF(AH28&lt;$F$75,AH28*$I$75,IF(AH28&lt;$F$76,AH28*$I$76-$K$76,IF(AH28&lt;$F$77,AH28*$I$77-$K$77,IF(AH28&lt;$F$78,AH28*$I$78-$K$78,IF(AH28&lt;$F$79,AH28*$I$79-$K$79,AH28*$I$80-$K$80)))))*AH30,-3)</f>
        <v>0</v>
      </c>
      <c r="AI31" s="121" t="n">
        <f aca="false">ROUNDUP(IF(AI28&lt;$F$75,AI28*$I$75,IF(AI28&lt;$F$76,AI28*$I$76-$K$76,IF(AI28&lt;$F$77,AI28*$I$77-$K$77,IF(AI28&lt;$F$78,AI28*$I$78-$K$78,IF(AI28&lt;$F$79,AI28*$I$79-$K$79,AI28*$I$80-$K$80)))))*AI30,-3)</f>
        <v>0</v>
      </c>
      <c r="AJ31" s="121" t="n">
        <f aca="false">ROUNDUP(IF(AJ28&lt;$F$75,AJ28*$I$75,IF(AJ28&lt;$F$76,AJ28*$I$76-$K$76,IF(AJ28&lt;$F$77,AJ28*$I$77-$K$77,IF(AJ28&lt;$F$78,AJ28*$I$78-$K$78,IF(AJ28&lt;$F$79,AJ28*$I$79-$K$79,AJ28*$I$80-$K$80)))))*AJ30,-3)</f>
        <v>0</v>
      </c>
      <c r="AK31" s="121" t="n">
        <f aca="false">ROUNDUP(IF(AK28&lt;$F$75,AK28*$I$75,IF(AK28&lt;$F$76,AK28*$I$76-$K$76,IF(AK28&lt;$F$77,AK28*$I$77-$K$77,IF(AK28&lt;$F$78,AK28*$I$78-$K$78,IF(AK28&lt;$F$79,AK28*$I$79-$K$79,AK28*$I$80-$K$80)))))*AK30,-3)</f>
        <v>0</v>
      </c>
      <c r="AL31" s="121" t="n">
        <f aca="false">ROUNDUP(IF(AL28&lt;$F$75,AL28*$I$75,IF(AL28&lt;$F$76,AL28*$I$76-$K$76,IF(AL28&lt;$F$77,AL28*$I$77-$K$77,IF(AL28&lt;$F$78,AL28*$I$78-$K$78,IF(AL28&lt;$F$79,AL28*$I$79-$K$79,AL28*$I$80-$K$80)))))*AL30,-3)</f>
        <v>0</v>
      </c>
      <c r="AM31" s="121" t="n">
        <f aca="false">ROUNDUP(IF(AM28&lt;$F$75,AM28*$I$75,IF(AM28&lt;$F$76,AM28*$I$76-$K$76,IF(AM28&lt;$F$77,AM28*$I$77-$K$77,IF(AM28&lt;$F$78,AM28*$I$78-$K$78,IF(AM28&lt;$F$79,AM28*$I$79-$K$79,AM28*$I$80-$K$80)))))*AM30,-3)</f>
        <v>0</v>
      </c>
      <c r="AN31" s="121" t="n">
        <f aca="false">ROUNDUP(IF(AN28&lt;$F$75,AN28*$I$75,IF(AN28&lt;$F$76,AN28*$I$76-$K$76,IF(AN28&lt;$F$77,AN28*$I$77-$K$77,IF(AN28&lt;$F$78,AN28*$I$78-$K$78,IF(AN28&lt;$F$79,AN28*$I$79-$K$79,AN28*$I$80-$K$80)))))*AN30,-3)</f>
        <v>0</v>
      </c>
      <c r="AO31" s="121" t="n">
        <f aca="false">ROUNDUP(IF(AO28&lt;$F$75,AO28*$I$75,IF(AO28&lt;$F$76,AO28*$I$76-$K$76,IF(AO28&lt;$F$77,AO28*$I$77-$K$77,IF(AO28&lt;$F$78,AO28*$I$78-$K$78,IF(AO28&lt;$F$79,AO28*$I$79-$K$79,AO28*$I$80-$K$80)))))*AO30,-3)</f>
        <v>0</v>
      </c>
      <c r="AP31" s="121" t="n">
        <f aca="false">ROUNDUP(IF(AP28&lt;$F$75,AP28*$I$75,IF(AP28&lt;$F$76,AP28*$I$76-$K$76,IF(AP28&lt;$F$77,AP28*$I$77-$K$77,IF(AP28&lt;$F$78,AP28*$I$78-$K$78,IF(AP28&lt;$F$79,AP28*$I$79-$K$79,AP28*$I$80-$K$80)))))*AP30,-3)</f>
        <v>0</v>
      </c>
      <c r="AQ31" s="121" t="n">
        <f aca="false">ROUNDUP(IF(AQ28&lt;$F$75,AQ28*$I$75,IF(AQ28&lt;$F$76,AQ28*$I$76-$K$76,IF(AQ28&lt;$F$77,AQ28*$I$77-$K$77,IF(AQ28&lt;$F$78,AQ28*$I$78-$K$78,IF(AQ28&lt;$F$79,AQ28*$I$79-$K$79,AQ28*$I$80-$K$80)))))*AQ30,-3)</f>
        <v>0</v>
      </c>
      <c r="AR31" s="121" t="n">
        <f aca="false">ROUNDUP(IF(AR28&lt;$F$75,AR28*$I$75,IF(AR28&lt;$F$76,AR28*$I$76-$K$76,IF(AR28&lt;$F$77,AR28*$I$77-$K$77,IF(AR28&lt;$F$78,AR28*$I$78-$K$78,IF(AR28&lt;$F$79,AR28*$I$79-$K$79,AR28*$I$80-$K$80)))))*AR30,-3)</f>
        <v>0</v>
      </c>
      <c r="AS31" s="121" t="n">
        <f aca="false">ROUNDUP(IF(AS28&lt;$F$75,AS28*$I$75,IF(AS28&lt;$F$76,AS28*$I$76-$K$76,IF(AS28&lt;$F$77,AS28*$I$77-$K$77,IF(AS28&lt;$F$78,AS28*$I$78-$K$78,IF(AS28&lt;$F$79,AS28*$I$79-$K$79,AS28*$I$80-$K$80)))))*AS30,-3)</f>
        <v>0</v>
      </c>
    </row>
    <row r="32" s="122" customFormat="true" ht="17" hidden="false" customHeight="false" outlineLevel="0" collapsed="false">
      <c r="A32" s="120"/>
      <c r="B32" s="121" t="s">
        <v>30</v>
      </c>
      <c r="C32" s="121"/>
      <c r="D32" s="121" t="n">
        <f aca="false">ROUNDUP(IF(D29&lt;$F$75,D29*$I$75,IF(D29&lt;$F$76,D29*$I$76-$K$76,IF(D29&lt;$F$77,D29*$I$77-$K$77,IF(D29&lt;$F$78,D29*$I$78-$K$78,IF(D29&lt;$F$79,D29*$I$79-$K$79,D29*$I$80-$K$80)))))*D30,-3)</f>
        <v>0</v>
      </c>
      <c r="E32" s="121" t="n">
        <f aca="false">ROUNDUP(IF(E29&lt;$F$75,E29*$I$75,IF(E29&lt;$F$76,E29*$I$76-$K$76,IF(E29&lt;$F$77,E29*$I$77-$K$77,IF(E29&lt;$F$78,E29*$I$78-$K$78,IF(E29&lt;$F$79,E29*$I$79-$K$79,E29*$I$80-$K$80)))))*E30,-3)</f>
        <v>0</v>
      </c>
      <c r="F32" s="121" t="n">
        <f aca="false">ROUNDUP(IF(F29&lt;$F$75,F29*$I$75,IF(F29&lt;$F$76,F29*$I$76-$K$76,IF(F29&lt;$F$77,F29*$I$77-$K$77,IF(F29&lt;$F$78,F29*$I$78-$K$78,IF(F29&lt;$F$79,F29*$I$79-$K$79,F29*$I$80-$K$80)))))*F30,-3)</f>
        <v>0</v>
      </c>
      <c r="G32" s="121" t="n">
        <f aca="false">ROUNDUP(IF(G29&lt;$F$75,G29*$I$75,IF(G29&lt;$F$76,G29*$I$76-$K$76,IF(G29&lt;$F$77,G29*$I$77-$K$77,IF(G29&lt;$F$78,G29*$I$78-$K$78,IF(G29&lt;$F$79,G29*$I$79-$K$79,G29*$I$80-$K$80)))))*G30,-3)</f>
        <v>0</v>
      </c>
      <c r="H32" s="121" t="n">
        <f aca="false">ROUNDUP(IF(H29&lt;$F$75,H29*$I$75,IF(H29&lt;$F$76,H29*$I$76-$K$76,IF(H29&lt;$F$77,H29*$I$77-$K$77,IF(H29&lt;$F$78,H29*$I$78-$K$78,IF(H29&lt;$F$79,H29*$I$79-$K$79,H29*$I$80-$K$80)))))*H30,-3)</f>
        <v>0</v>
      </c>
      <c r="I32" s="121" t="n">
        <f aca="false">ROUNDUP(IF(I29&lt;$F$75,I29*$I$75,IF(I29&lt;$F$76,I29*$I$76-$K$76,IF(I29&lt;$F$77,I29*$I$77-$K$77,IF(I29&lt;$F$78,I29*$I$78-$K$78,IF(I29&lt;$F$79,I29*$I$79-$K$79,I29*$I$80-$K$80)))))*I30,-3)</f>
        <v>0</v>
      </c>
      <c r="J32" s="121" t="n">
        <f aca="false">ROUNDUP(IF(J29&lt;$F$75,J29*$I$75,IF(J29&lt;$F$76,J29*$I$76-$K$76,IF(J29&lt;$F$77,J29*$I$77-$K$77,IF(J29&lt;$F$78,J29*$I$78-$K$78,IF(J29&lt;$F$79,J29*$I$79-$K$79,J29*$I$80-$K$80)))))*J30,-3)</f>
        <v>0</v>
      </c>
      <c r="K32" s="121" t="n">
        <f aca="false">ROUNDUP(IF(K29&lt;$F$75,K29*$I$75,IF(K29&lt;$F$76,K29*$I$76-$K$76,IF(K29&lt;$F$77,K29*$I$77-$K$77,IF(K29&lt;$F$78,K29*$I$78-$K$78,IF(K29&lt;$F$79,K29*$I$79-$K$79,K29*$I$80-$K$80)))))*K30,-3)</f>
        <v>0</v>
      </c>
      <c r="L32" s="121" t="n">
        <f aca="false">ROUNDUP(IF(L29&lt;$F$75,L29*$I$75,IF(L29&lt;$F$76,L29*$I$76-$K$76,IF(L29&lt;$F$77,L29*$I$77-$K$77,IF(L29&lt;$F$78,L29*$I$78-$K$78,IF(L29&lt;$F$79,L29*$I$79-$K$79,L29*$I$80-$K$80)))))*L30,-3)</f>
        <v>0</v>
      </c>
      <c r="M32" s="121" t="n">
        <f aca="false">ROUNDUP(IF(M29&lt;$F$75,M29*$I$75,IF(M29&lt;$F$76,M29*$I$76-$K$76,IF(M29&lt;$F$77,M29*$I$77-$K$77,IF(M29&lt;$F$78,M29*$I$78-$K$78,IF(M29&lt;$F$79,M29*$I$79-$K$79,M29*$I$80-$K$80)))))*M30,-3)</f>
        <v>0</v>
      </c>
      <c r="N32" s="121" t="n">
        <f aca="false">ROUNDUP(IF(N29&lt;$F$75,N29*$I$75,IF(N29&lt;$F$76,N29*$I$76-$K$76,IF(N29&lt;$F$77,N29*$I$77-$K$77,IF(N29&lt;$F$78,N29*$I$78-$K$78,IF(N29&lt;$F$79,N29*$I$79-$K$79,N29*$I$80-$K$80)))))*N30,-3)</f>
        <v>0</v>
      </c>
      <c r="O32" s="121" t="n">
        <f aca="false">ROUNDUP(IF(O29&lt;$F$75,O29*$I$75,IF(O29&lt;$F$76,O29*$I$76-$K$76,IF(O29&lt;$F$77,O29*$I$77-$K$77,IF(O29&lt;$F$78,O29*$I$78-$K$78,IF(O29&lt;$F$79,O29*$I$79-$K$79,O29*$I$80-$K$80)))))*O30,-3)</f>
        <v>0</v>
      </c>
      <c r="P32" s="121" t="n">
        <f aca="false">ROUNDUP(IF(P29&lt;$F$75,P29*$I$75,IF(P29&lt;$F$76,P29*$I$76-$K$76,IF(P29&lt;$F$77,P29*$I$77-$K$77,IF(P29&lt;$F$78,P29*$I$78-$K$78,IF(P29&lt;$F$79,P29*$I$79-$K$79,P29*$I$80-$K$80)))))*P30,-3)</f>
        <v>0</v>
      </c>
      <c r="Q32" s="121" t="n">
        <f aca="false">ROUNDUP(IF(Q29&lt;$F$75,Q29*$I$75,IF(Q29&lt;$F$76,Q29*$I$76-$K$76,IF(Q29&lt;$F$77,Q29*$I$77-$K$77,IF(Q29&lt;$F$78,Q29*$I$78-$K$78,IF(Q29&lt;$F$79,Q29*$I$79-$K$79,Q29*$I$80-$K$80)))))*Q30,-3)</f>
        <v>0</v>
      </c>
      <c r="R32" s="121" t="n">
        <f aca="false">ROUNDUP(IF(R29&lt;$F$75,R29*$I$75,IF(R29&lt;$F$76,R29*$I$76-$K$76,IF(R29&lt;$F$77,R29*$I$77-$K$77,IF(R29&lt;$F$78,R29*$I$78-$K$78,IF(R29&lt;$F$79,R29*$I$79-$K$79,R29*$I$80-$K$80)))))*R30,-3)</f>
        <v>0</v>
      </c>
      <c r="S32" s="121" t="n">
        <f aca="false">ROUNDUP(IF(S29&lt;$F$75,S29*$I$75,IF(S29&lt;$F$76,S29*$I$76-$K$76,IF(S29&lt;$F$77,S29*$I$77-$K$77,IF(S29&lt;$F$78,S29*$I$78-$K$78,IF(S29&lt;$F$79,S29*$I$79-$K$79,S29*$I$80-$K$80)))))*S30,-3)</f>
        <v>0</v>
      </c>
      <c r="T32" s="121" t="n">
        <f aca="false">ROUNDUP(IF(T29&lt;$F$75,T29*$I$75,IF(T29&lt;$F$76,T29*$I$76-$K$76,IF(T29&lt;$F$77,T29*$I$77-$K$77,IF(T29&lt;$F$78,T29*$I$78-$K$78,IF(T29&lt;$F$79,T29*$I$79-$K$79,T29*$I$80-$K$80)))))*T30,-3)</f>
        <v>0</v>
      </c>
      <c r="U32" s="121" t="n">
        <f aca="false">ROUNDUP(IF(U29&lt;$F$75,U29*$I$75,IF(U29&lt;$F$76,U29*$I$76-$K$76,IF(U29&lt;$F$77,U29*$I$77-$K$77,IF(U29&lt;$F$78,U29*$I$78-$K$78,IF(U29&lt;$F$79,U29*$I$79-$K$79,U29*$I$80-$K$80)))))*U30,-3)</f>
        <v>0</v>
      </c>
      <c r="V32" s="121" t="n">
        <f aca="false">ROUNDUP(IF(V29&lt;$F$75,V29*$I$75,IF(V29&lt;$F$76,V29*$I$76-$K$76,IF(V29&lt;$F$77,V29*$I$77-$K$77,IF(V29&lt;$F$78,V29*$I$78-$K$78,IF(V29&lt;$F$79,V29*$I$79-$K$79,V29*$I$80-$K$80)))))*V30,-3)</f>
        <v>0</v>
      </c>
      <c r="W32" s="121" t="n">
        <f aca="false">ROUNDUP(IF(W29&lt;$F$75,W29*$I$75,IF(W29&lt;$F$76,W29*$I$76-$K$76,IF(W29&lt;$F$77,W29*$I$77-$K$77,IF(W29&lt;$F$78,W29*$I$78-$K$78,IF(W29&lt;$F$79,W29*$I$79-$K$79,W29*$I$80-$K$80)))))*W30,-3)</f>
        <v>0</v>
      </c>
      <c r="X32" s="121" t="n">
        <f aca="false">ROUNDUP(IF(X29&lt;$F$75,X29*$I$75,IF(X29&lt;$F$76,X29*$I$76-$K$76,IF(X29&lt;$F$77,X29*$I$77-$K$77,IF(X29&lt;$F$78,X29*$I$78-$K$78,IF(X29&lt;$F$79,X29*$I$79-$K$79,X29*$I$80-$K$80)))))*X30,-3)</f>
        <v>0</v>
      </c>
      <c r="Y32" s="121" t="n">
        <f aca="false">ROUNDUP(IF(Y29&lt;$F$75,Y29*$I$75,IF(Y29&lt;$F$76,Y29*$I$76-$K$76,IF(Y29&lt;$F$77,Y29*$I$77-$K$77,IF(Y29&lt;$F$78,Y29*$I$78-$K$78,IF(Y29&lt;$F$79,Y29*$I$79-$K$79,Y29*$I$80-$K$80)))))*Y30,-3)</f>
        <v>0</v>
      </c>
      <c r="Z32" s="121" t="n">
        <f aca="false">ROUNDUP(IF(Z29&lt;$F$75,Z29*$I$75,IF(Z29&lt;$F$76,Z29*$I$76-$K$76,IF(Z29&lt;$F$77,Z29*$I$77-$K$77,IF(Z29&lt;$F$78,Z29*$I$78-$K$78,IF(Z29&lt;$F$79,Z29*$I$79-$K$79,Z29*$I$80-$K$80)))))*Z30,-3)</f>
        <v>0</v>
      </c>
      <c r="AA32" s="121" t="n">
        <f aca="false">ROUNDUP(IF(AA29&lt;$F$75,AA29*$I$75,IF(AA29&lt;$F$76,AA29*$I$76-$K$76,IF(AA29&lt;$F$77,AA29*$I$77-$K$77,IF(AA29&lt;$F$78,AA29*$I$78-$K$78,IF(AA29&lt;$F$79,AA29*$I$79-$K$79,AA29*$I$80-$K$80)))))*AA30,-3)</f>
        <v>0</v>
      </c>
      <c r="AB32" s="121" t="n">
        <f aca="false">ROUNDUP(IF(AB29&lt;$F$75,AB29*$I$75,IF(AB29&lt;$F$76,AB29*$I$76-$K$76,IF(AB29&lt;$F$77,AB29*$I$77-$K$77,IF(AB29&lt;$F$78,AB29*$I$78-$K$78,IF(AB29&lt;$F$79,AB29*$I$79-$K$79,AB29*$I$80-$K$80)))))*AB30,-3)</f>
        <v>0</v>
      </c>
      <c r="AC32" s="121" t="n">
        <f aca="false">ROUNDUP(IF(AC29&lt;$F$75,AC29*$I$75,IF(AC29&lt;$F$76,AC29*$I$76-$K$76,IF(AC29&lt;$F$77,AC29*$I$77-$K$77,IF(AC29&lt;$F$78,AC29*$I$78-$K$78,IF(AC29&lt;$F$79,AC29*$I$79-$K$79,AC29*$I$80-$K$80)))))*AC30,-3)</f>
        <v>0</v>
      </c>
      <c r="AD32" s="121" t="n">
        <f aca="false">ROUNDUP(IF(AD29&lt;$F$75,AD29*$I$75,IF(AD29&lt;$F$76,AD29*$I$76-$K$76,IF(AD29&lt;$F$77,AD29*$I$77-$K$77,IF(AD29&lt;$F$78,AD29*$I$78-$K$78,IF(AD29&lt;$F$79,AD29*$I$79-$K$79,AD29*$I$80-$K$80)))))*AD30,-3)</f>
        <v>0</v>
      </c>
      <c r="AE32" s="121" t="n">
        <f aca="false">ROUNDUP(IF(AE29&lt;$F$75,AE29*$I$75,IF(AE29&lt;$F$76,AE29*$I$76-$K$76,IF(AE29&lt;$F$77,AE29*$I$77-$K$77,IF(AE29&lt;$F$78,AE29*$I$78-$K$78,IF(AE29&lt;$F$79,AE29*$I$79-$K$79,AE29*$I$80-$K$80)))))*AE30,-3)</f>
        <v>0</v>
      </c>
      <c r="AF32" s="121" t="n">
        <f aca="false">ROUNDUP(IF(AF29&lt;$F$75,AF29*$I$75,IF(AF29&lt;$F$76,AF29*$I$76-$K$76,IF(AF29&lt;$F$77,AF29*$I$77-$K$77,IF(AF29&lt;$F$78,AF29*$I$78-$K$78,IF(AF29&lt;$F$79,AF29*$I$79-$K$79,AF29*$I$80-$K$80)))))*AF30,-3)</f>
        <v>0</v>
      </c>
      <c r="AG32" s="121" t="n">
        <f aca="false">ROUNDUP(IF(AG29&lt;$F$75,AG29*$I$75,IF(AG29&lt;$F$76,AG29*$I$76-$K$76,IF(AG29&lt;$F$77,AG29*$I$77-$K$77,IF(AG29&lt;$F$78,AG29*$I$78-$K$78,IF(AG29&lt;$F$79,AG29*$I$79-$K$79,AG29*$I$80-$K$80)))))*AG30,-3)</f>
        <v>0</v>
      </c>
      <c r="AH32" s="121" t="n">
        <f aca="false">ROUNDUP(IF(AH29&lt;$F$75,AH29*$I$75,IF(AH29&lt;$F$76,AH29*$I$76-$K$76,IF(AH29&lt;$F$77,AH29*$I$77-$K$77,IF(AH29&lt;$F$78,AH29*$I$78-$K$78,IF(AH29&lt;$F$79,AH29*$I$79-$K$79,AH29*$I$80-$K$80)))))*AH30,-3)</f>
        <v>0</v>
      </c>
      <c r="AI32" s="121" t="n">
        <f aca="false">ROUNDUP(IF(AI29&lt;$F$75,AI29*$I$75,IF(AI29&lt;$F$76,AI29*$I$76-$K$76,IF(AI29&lt;$F$77,AI29*$I$77-$K$77,IF(AI29&lt;$F$78,AI29*$I$78-$K$78,IF(AI29&lt;$F$79,AI29*$I$79-$K$79,AI29*$I$80-$K$80)))))*AI30,-3)</f>
        <v>0</v>
      </c>
      <c r="AJ32" s="121" t="n">
        <f aca="false">ROUNDUP(IF(AJ29&lt;$F$75,AJ29*$I$75,IF(AJ29&lt;$F$76,AJ29*$I$76-$K$76,IF(AJ29&lt;$F$77,AJ29*$I$77-$K$77,IF(AJ29&lt;$F$78,AJ29*$I$78-$K$78,IF(AJ29&lt;$F$79,AJ29*$I$79-$K$79,AJ29*$I$80-$K$80)))))*AJ30,-3)</f>
        <v>0</v>
      </c>
      <c r="AK32" s="121" t="n">
        <f aca="false">ROUNDUP(IF(AK29&lt;$F$75,AK29*$I$75,IF(AK29&lt;$F$76,AK29*$I$76-$K$76,IF(AK29&lt;$F$77,AK29*$I$77-$K$77,IF(AK29&lt;$F$78,AK29*$I$78-$K$78,IF(AK29&lt;$F$79,AK29*$I$79-$K$79,AK29*$I$80-$K$80)))))*AK30,-3)</f>
        <v>0</v>
      </c>
      <c r="AL32" s="121" t="n">
        <f aca="false">ROUNDUP(IF(AL29&lt;$F$75,AL29*$I$75,IF(AL29&lt;$F$76,AL29*$I$76-$K$76,IF(AL29&lt;$F$77,AL29*$I$77-$K$77,IF(AL29&lt;$F$78,AL29*$I$78-$K$78,IF(AL29&lt;$F$79,AL29*$I$79-$K$79,AL29*$I$80-$K$80)))))*AL30,-3)</f>
        <v>0</v>
      </c>
      <c r="AM32" s="121" t="n">
        <f aca="false">ROUNDUP(IF(AM29&lt;$F$75,AM29*$I$75,IF(AM29&lt;$F$76,AM29*$I$76-$K$76,IF(AM29&lt;$F$77,AM29*$I$77-$K$77,IF(AM29&lt;$F$78,AM29*$I$78-$K$78,IF(AM29&lt;$F$79,AM29*$I$79-$K$79,AM29*$I$80-$K$80)))))*AM30,-3)</f>
        <v>0</v>
      </c>
      <c r="AN32" s="121" t="n">
        <f aca="false">ROUNDUP(IF(AN29&lt;$F$75,AN29*$I$75,IF(AN29&lt;$F$76,AN29*$I$76-$K$76,IF(AN29&lt;$F$77,AN29*$I$77-$K$77,IF(AN29&lt;$F$78,AN29*$I$78-$K$78,IF(AN29&lt;$F$79,AN29*$I$79-$K$79,AN29*$I$80-$K$80)))))*AN30,-3)</f>
        <v>0</v>
      </c>
      <c r="AO32" s="121" t="n">
        <f aca="false">ROUNDUP(IF(AO29&lt;$F$75,AO29*$I$75,IF(AO29&lt;$F$76,AO29*$I$76-$K$76,IF(AO29&lt;$F$77,AO29*$I$77-$K$77,IF(AO29&lt;$F$78,AO29*$I$78-$K$78,IF(AO29&lt;$F$79,AO29*$I$79-$K$79,AO29*$I$80-$K$80)))))*AO30,-3)</f>
        <v>0</v>
      </c>
      <c r="AP32" s="121" t="n">
        <f aca="false">ROUNDUP(IF(AP29&lt;$F$75,AP29*$I$75,IF(AP29&lt;$F$76,AP29*$I$76-$K$76,IF(AP29&lt;$F$77,AP29*$I$77-$K$77,IF(AP29&lt;$F$78,AP29*$I$78-$K$78,IF(AP29&lt;$F$79,AP29*$I$79-$K$79,AP29*$I$80-$K$80)))))*AP30,-3)</f>
        <v>0</v>
      </c>
      <c r="AQ32" s="121" t="n">
        <f aca="false">ROUNDUP(IF(AQ29&lt;$F$75,AQ29*$I$75,IF(AQ29&lt;$F$76,AQ29*$I$76-$K$76,IF(AQ29&lt;$F$77,AQ29*$I$77-$K$77,IF(AQ29&lt;$F$78,AQ29*$I$78-$K$78,IF(AQ29&lt;$F$79,AQ29*$I$79-$K$79,AQ29*$I$80-$K$80)))))*AQ30,-3)</f>
        <v>0</v>
      </c>
      <c r="AR32" s="121" t="n">
        <f aca="false">ROUNDUP(IF(AR29&lt;$F$75,AR29*$I$75,IF(AR29&lt;$F$76,AR29*$I$76-$K$76,IF(AR29&lt;$F$77,AR29*$I$77-$K$77,IF(AR29&lt;$F$78,AR29*$I$78-$K$78,IF(AR29&lt;$F$79,AR29*$I$79-$K$79,AR29*$I$80-$K$80)))))*AR30,-3)</f>
        <v>0</v>
      </c>
      <c r="AS32" s="121" t="n">
        <f aca="false">ROUNDUP(IF(AS29&lt;$F$75,AS29*$I$75,IF(AS29&lt;$F$76,AS29*$I$76-$K$76,IF(AS29&lt;$F$77,AS29*$I$77-$K$77,IF(AS29&lt;$F$78,AS29*$I$78-$K$78,IF(AS29&lt;$F$79,AS29*$I$79-$K$79,AS29*$I$80-$K$80)))))*AS30,-3)</f>
        <v>0</v>
      </c>
    </row>
    <row r="33" customFormat="false" ht="17" hidden="false" customHeight="true" outlineLevel="0" collapsed="false">
      <c r="A33" s="123" t="s">
        <v>153</v>
      </c>
      <c r="B33" s="39" t="s">
        <v>28</v>
      </c>
      <c r="C33" s="39"/>
      <c r="D33" s="39" t="n">
        <f aca="false">IF(C14=0,0,IF(OR(C4=0,C15-C18&gt;$F$84),0,IF(C14&gt;=C15,IF(C4&lt;69,$D$84,$D$85),0)))</f>
        <v>0</v>
      </c>
      <c r="E33" s="39" t="n">
        <f aca="false">IF(D14=0,0,IF(OR(D4=0,D15-D18&gt;$F$84),0,IF(D14&gt;=D15,IF(D4&lt;69,$D$84,$D$85),0)))</f>
        <v>0</v>
      </c>
      <c r="F33" s="39" t="n">
        <f aca="false">IF(E14=0,0,IF(OR(E4=0,E15-E18&gt;$F$84),0,IF(E14&gt;=E15,IF(E4&lt;69,$D$84,$D$85),0)))</f>
        <v>0</v>
      </c>
      <c r="G33" s="39" t="n">
        <f aca="false">IF(F14=0,0,IF(OR(F4=0,F15-F18&gt;$F$84),0,IF(F14&gt;=F15,IF(F4&lt;69,$D$84,$D$85),0)))</f>
        <v>0</v>
      </c>
      <c r="H33" s="39" t="n">
        <f aca="false">IF(G14=0,0,IF(OR(G4=0,G15-G18&gt;$F$84),0,IF(G14&gt;=G15,IF(G4&lt;69,$D$84,$D$85),0)))</f>
        <v>0</v>
      </c>
      <c r="I33" s="39" t="n">
        <f aca="false">IF(H14=0,0,IF(OR(H4=0,H15-H18&gt;$F$84),0,IF(H14&gt;=H15,IF(H4&lt;69,$D$84,$D$85),0)))</f>
        <v>0</v>
      </c>
      <c r="J33" s="39" t="n">
        <f aca="false">IF(I14=0,0,IF(OR(I4=0,I15-I18&gt;$F$84),0,IF(I14&gt;=I15,IF(I4&lt;69,$D$84,$D$85),0)))</f>
        <v>0</v>
      </c>
      <c r="K33" s="39" t="n">
        <f aca="false">IF(J14=0,0,IF(OR(J4=0,J15-J18&gt;$F$84),0,IF(J14&gt;=J15,IF(J4&lt;69,$D$84,$D$85),0)))</f>
        <v>0</v>
      </c>
      <c r="L33" s="39" t="n">
        <f aca="false">IF(K14=0,0,IF(OR(K4=0,K15-K18&gt;$F$84),0,IF(K14&gt;=K15,IF(K4&lt;69,$D$84,$D$85),0)))</f>
        <v>0</v>
      </c>
      <c r="M33" s="39" t="n">
        <f aca="false">IF(L14=0,0,IF(OR(L4=0,L15-L18&gt;$F$84),0,IF(L14&gt;=L15,IF(L4&lt;69,$D$84,$D$85),0)))</f>
        <v>0</v>
      </c>
      <c r="N33" s="39" t="n">
        <f aca="false">IF(M14=0,0,IF(OR(M4=0,M15-M18&gt;$F$84),0,IF(M14&gt;=M15,IF(M4&lt;69,$D$84,$D$85),0)))</f>
        <v>0</v>
      </c>
      <c r="O33" s="39" t="n">
        <f aca="false">IF(N14=0,0,IF(OR(N4=0,N15-N18&gt;$F$84),0,IF(N14&gt;=N15,IF(N4&lt;69,$D$84,$D$85),0)))</f>
        <v>0</v>
      </c>
      <c r="P33" s="39" t="n">
        <f aca="false">IF(O14=0,0,IF(OR(O4=0,O15-O18&gt;$F$84),0,IF(O14&gt;=O15,IF(O4&lt;69,$D$84,$D$85),0)))</f>
        <v>0</v>
      </c>
      <c r="Q33" s="39" t="n">
        <f aca="false">IF(P14=0,0,IF(OR(P4=0,P15-P18&gt;$F$84),0,IF(P14&gt;=P15,IF(P4&lt;69,$D$84,$D$85),0)))</f>
        <v>0</v>
      </c>
      <c r="R33" s="39" t="n">
        <f aca="false">IF(Q14=0,0,IF(OR(Q4=0,Q15-Q18&gt;$F$84),0,IF(Q14&gt;=Q15,IF(Q4&lt;69,$D$84,$D$85),0)))</f>
        <v>0</v>
      </c>
      <c r="S33" s="39" t="n">
        <f aca="false">IF(R14=0,0,IF(OR(R4=0,R15-R18&gt;$F$84),0,IF(R14&gt;=R15,IF(R4&lt;69,$D$84,$D$85),0)))</f>
        <v>0</v>
      </c>
      <c r="T33" s="39" t="n">
        <f aca="false">IF(S14=0,0,IF(OR(S4=0,S15-S18&gt;$F$84),0,IF(S14&gt;=S15,IF(S4&lt;69,$D$84,$D$85),0)))</f>
        <v>0</v>
      </c>
      <c r="U33" s="39" t="n">
        <f aca="false">IF(T14=0,0,IF(OR(T4=0,T15-T18&gt;$F$84),0,IF(T14&gt;=T15,IF(T4&lt;69,$D$84,$D$85),0)))</f>
        <v>0</v>
      </c>
      <c r="V33" s="39" t="n">
        <f aca="false">IF(U14=0,0,IF(OR(U4=0,U15-U18&gt;$F$84),0,IF(U14&gt;=U15,IF(U4&lt;69,$D$84,$D$85),0)))</f>
        <v>0</v>
      </c>
      <c r="W33" s="39" t="n">
        <f aca="false">IF(V14=0,0,IF(OR(V4=0,V15-V18&gt;$F$84),0,IF(V14&gt;=V15,IF(V4&lt;69,$D$84,$D$85),0)))</f>
        <v>0</v>
      </c>
      <c r="X33" s="39" t="n">
        <f aca="false">IF(W14=0,0,IF(OR(W4=0,W15-W18&gt;$F$84),0,IF(W14&gt;=W15,IF(W4&lt;69,$D$84,$D$85),0)))</f>
        <v>0</v>
      </c>
      <c r="Y33" s="39" t="n">
        <f aca="false">IF(X14=0,0,IF(OR(X4=0,X15-X18&gt;$F$84),0,IF(X14&gt;=X15,IF(X4&lt;69,$D$84,$D$85),0)))</f>
        <v>0</v>
      </c>
      <c r="Z33" s="39" t="n">
        <f aca="false">IF(Y14=0,0,IF(OR(Y4=0,Y15-Y18&gt;$F$84),0,IF(Y14&gt;=Y15,IF(Y4&lt;69,$D$84,$D$85),0)))</f>
        <v>0</v>
      </c>
      <c r="AA33" s="39" t="n">
        <f aca="false">IF(Z14=0,0,IF(OR(Z4=0,Z15-Z18&gt;$F$84),0,IF(Z14&gt;=Z15,IF(Z4&lt;69,$D$84,$D$85),0)))</f>
        <v>0</v>
      </c>
      <c r="AB33" s="39" t="n">
        <f aca="false">IF(AA14=0,0,IF(OR(AA4=0,AA15-AA18&gt;$F$84),0,IF(AA14&gt;=AA15,IF(AA4&lt;69,$D$84,$D$85),0)))</f>
        <v>0</v>
      </c>
      <c r="AC33" s="39" t="n">
        <f aca="false">IF(AB14=0,0,IF(OR(AB4=0,AB15-AB18&gt;$F$84),0,IF(AB14&gt;=AB15,IF(AB4&lt;69,$D$84,$D$85),0)))</f>
        <v>0</v>
      </c>
      <c r="AD33" s="39" t="n">
        <f aca="false">IF(AC14=0,0,IF(OR(AC4=0,AC15-AC18&gt;$F$84),0,IF(AC14&gt;=AC15,IF(AC4&lt;69,$D$84,$D$85),0)))</f>
        <v>0</v>
      </c>
      <c r="AE33" s="39" t="n">
        <f aca="false">IF(AD14=0,0,IF(OR(AD4=0,AD15-AD18&gt;$F$84),0,IF(AD14&gt;=AD15,IF(AD4&lt;69,$D$84,$D$85),0)))</f>
        <v>0</v>
      </c>
      <c r="AF33" s="39" t="n">
        <f aca="false">IF(AE14=0,0,IF(OR(AE4=0,AE15-AE18&gt;$F$84),0,IF(AE14&gt;=AE15,IF(AE4&lt;69,$D$84,$D$85),0)))</f>
        <v>0</v>
      </c>
      <c r="AG33" s="39" t="n">
        <f aca="false">IF(AF14=0,0,IF(OR(AF4=0,AF15-AF18&gt;$F$84),0,IF(AF14&gt;=AF15,IF(AF4&lt;69,$D$84,$D$85),0)))</f>
        <v>0</v>
      </c>
      <c r="AH33" s="39" t="n">
        <f aca="false">IF(AG14=0,0,IF(OR(AG4=0,AG15-AG18&gt;$F$84),0,IF(AG14&gt;=AG15,IF(AG4&lt;69,$D$84,$D$85),0)))</f>
        <v>0</v>
      </c>
      <c r="AI33" s="39" t="n">
        <f aca="false">IF(AH14=0,0,IF(OR(AH4=0,AH15-AH18&gt;$F$84),0,IF(AH14&gt;=AH15,IF(AH4&lt;69,$D$84,$D$85),0)))</f>
        <v>0</v>
      </c>
      <c r="AJ33" s="39" t="n">
        <f aca="false">IF(AI14=0,0,IF(OR(AI4=0,AI15-AI18&gt;$F$84),0,IF(AI14&gt;=AI15,IF(AI4&lt;69,$D$84,$D$85),0)))</f>
        <v>0</v>
      </c>
      <c r="AK33" s="39" t="n">
        <f aca="false">IF(AJ14=0,0,IF(OR(AJ4=0,AJ15-AJ18&gt;$F$84),0,IF(AJ14&gt;=AJ15,IF(AJ4&lt;69,$D$84,$D$85),0)))</f>
        <v>0</v>
      </c>
      <c r="AL33" s="39" t="n">
        <f aca="false">IF(AK14=0,0,IF(OR(AK4=0,AK15-AK18&gt;$F$84),0,IF(AK14&gt;=AK15,IF(AK4&lt;69,$D$84,$D$85),0)))</f>
        <v>0</v>
      </c>
      <c r="AM33" s="39" t="n">
        <f aca="false">IF(AL14=0,0,IF(OR(AL4=0,AL15-AL18&gt;$F$84),0,IF(AL14&gt;=AL15,IF(AL4&lt;69,$D$84,$D$85),0)))</f>
        <v>0</v>
      </c>
      <c r="AN33" s="39" t="n">
        <f aca="false">IF(AM14=0,0,IF(OR(AM4=0,AM15-AM18&gt;$F$84),0,IF(AM14&gt;=AM15,IF(AM4&lt;69,$D$84,$D$85),0)))</f>
        <v>0</v>
      </c>
      <c r="AO33" s="39" t="n">
        <f aca="false">IF(AN14=0,0,IF(OR(AN4=0,AN15-AN18&gt;$F$84),0,IF(AN14&gt;=AN15,IF(AN4&lt;69,$D$84,$D$85),0)))</f>
        <v>0</v>
      </c>
      <c r="AP33" s="39" t="n">
        <f aca="false">IF(AO14=0,0,IF(OR(AO4=0,AO15-AO18&gt;$F$84),0,IF(AO14&gt;=AO15,IF(AO4&lt;69,$D$84,$D$85),0)))</f>
        <v>0</v>
      </c>
      <c r="AQ33" s="39" t="n">
        <f aca="false">IF(AP14=0,0,IF(OR(AP4=0,AP15-AP18&gt;$F$84),0,IF(AP14&gt;=AP15,IF(AP4&lt;69,$D$84,$D$85),0)))</f>
        <v>0</v>
      </c>
      <c r="AR33" s="39" t="n">
        <f aca="false">IF(AQ14=0,0,IF(OR(AQ4=0,AQ15-AQ18&gt;$F$84),0,IF(AQ14&gt;=AQ15,IF(AQ4&lt;69,$D$84,$D$85),0)))</f>
        <v>0</v>
      </c>
      <c r="AS33" s="39" t="n">
        <f aca="false">IF(AR14=0,0,IF(OR(AR4=0,AR15-AR18&gt;$F$84),0,IF(AR14&gt;=AR15,IF(AR4&lt;69,$D$84,$D$85),0)))</f>
        <v>0</v>
      </c>
    </row>
    <row r="34" customFormat="false" ht="17" hidden="false" customHeight="false" outlineLevel="0" collapsed="false">
      <c r="A34" s="123"/>
      <c r="B34" s="39" t="s">
        <v>30</v>
      </c>
      <c r="C34" s="23"/>
      <c r="D34" s="39" t="n">
        <f aca="false">IF(C15=0,0,IF(OR(C3=0,C14-C17&gt;$F$84),0,IF(C15&gt;=C14,IF(C3&lt;69,$D$84,$D$85),0)))</f>
        <v>0</v>
      </c>
      <c r="E34" s="39" t="n">
        <f aca="false">IF(D15=0,0,IF(OR(D3=0,D14-D17&gt;$F$84),0,IF(D15&gt;=D14,IF(D3&lt;69,$D$84,$D$85),0)))</f>
        <v>0</v>
      </c>
      <c r="F34" s="39" t="n">
        <f aca="false">IF(E15=0,0,IF(OR(E3=0,E14-E17&gt;$F$84),0,IF(E15&gt;=E14,IF(E3&lt;69,$D$84,$D$85),0)))</f>
        <v>0</v>
      </c>
      <c r="G34" s="39" t="n">
        <f aca="false">IF(F15=0,0,IF(OR(F3=0,F14-F17&gt;$F$84),0,IF(F15&gt;=F14,IF(F3&lt;69,$D$84,$D$85),0)))</f>
        <v>0</v>
      </c>
      <c r="H34" s="39" t="n">
        <f aca="false">IF(G15=0,0,IF(OR(G3=0,G14-G17&gt;$F$84),0,IF(G15&gt;=G14,IF(G3&lt;69,$D$84,$D$85),0)))</f>
        <v>0</v>
      </c>
      <c r="I34" s="39" t="n">
        <f aca="false">IF(H15=0,0,IF(OR(H3=0,H14-H17&gt;$F$84),0,IF(H15&gt;=H14,IF(H3&lt;69,$D$84,$D$85),0)))</f>
        <v>0</v>
      </c>
      <c r="J34" s="39" t="n">
        <f aca="false">IF(I15=0,0,IF(OR(I3=0,I14-I17&gt;$F$84),0,IF(I15&gt;=I14,IF(I3&lt;69,$D$84,$D$85),0)))</f>
        <v>0</v>
      </c>
      <c r="K34" s="39" t="n">
        <f aca="false">IF(J15=0,0,IF(OR(J3=0,J14-J17&gt;$F$84),0,IF(J15&gt;=J14,IF(J3&lt;69,$D$84,$D$85),0)))</f>
        <v>0</v>
      </c>
      <c r="L34" s="39" t="n">
        <f aca="false">IF(K15=0,0,IF(OR(K3=0,K14-K17&gt;$F$84),0,IF(K15&gt;=K14,IF(K3&lt;69,$D$84,$D$85),0)))</f>
        <v>0</v>
      </c>
      <c r="M34" s="39" t="n">
        <f aca="false">IF(L15=0,0,IF(OR(L3=0,L14-L17&gt;$F$84),0,IF(L15&gt;=L14,IF(L3&lt;69,$D$84,$D$85),0)))</f>
        <v>0</v>
      </c>
      <c r="N34" s="39" t="n">
        <f aca="false">IF(M15=0,0,IF(OR(M3=0,M14-M17&gt;$F$84),0,IF(M15&gt;=M14,IF(M3&lt;69,$D$84,$D$85),0)))</f>
        <v>0</v>
      </c>
      <c r="O34" s="39" t="n">
        <f aca="false">IF(N15=0,0,IF(OR(N3=0,N14-N17&gt;$F$84),0,IF(N15&gt;=N14,IF(N3&lt;69,$D$84,$D$85),0)))</f>
        <v>0</v>
      </c>
      <c r="P34" s="39" t="n">
        <f aca="false">IF(O15=0,0,IF(OR(O3=0,O14-O17&gt;$F$84),0,IF(O15&gt;=O14,IF(O3&lt;69,$D$84,$D$85),0)))</f>
        <v>0</v>
      </c>
      <c r="Q34" s="39" t="n">
        <f aca="false">IF(P15=0,0,IF(OR(P3=0,P14-P17&gt;$F$84),0,IF(P15&gt;=P14,IF(P3&lt;69,$D$84,$D$85),0)))</f>
        <v>0</v>
      </c>
      <c r="R34" s="39" t="n">
        <f aca="false">IF(Q15=0,0,IF(OR(Q3=0,Q14-Q17&gt;$F$84),0,IF(Q15&gt;=Q14,IF(Q3&lt;69,$D$84,$D$85),0)))</f>
        <v>0</v>
      </c>
      <c r="S34" s="39" t="n">
        <f aca="false">IF(R15=0,0,IF(OR(R3=0,R14-R17&gt;$F$84),0,IF(R15&gt;=R14,IF(R3&lt;69,$D$84,$D$85),0)))</f>
        <v>0</v>
      </c>
      <c r="T34" s="39" t="n">
        <f aca="false">IF(S15=0,0,IF(OR(S3=0,S14-S17&gt;$F$84),0,IF(S15&gt;=S14,IF(S3&lt;69,$D$84,$D$85),0)))</f>
        <v>0</v>
      </c>
      <c r="U34" s="39" t="n">
        <f aca="false">IF(T15=0,0,IF(OR(T3=0,T14-T17&gt;$F$84),0,IF(T15&gt;=T14,IF(T3&lt;69,$D$84,$D$85),0)))</f>
        <v>0</v>
      </c>
      <c r="V34" s="39" t="n">
        <f aca="false">IF(U15=0,0,IF(OR(U3=0,U14-U17&gt;$F$84),0,IF(U15&gt;=U14,IF(U3&lt;69,$D$84,$D$85),0)))</f>
        <v>0</v>
      </c>
      <c r="W34" s="39" t="n">
        <f aca="false">IF(V15=0,0,IF(OR(V3=0,V14-V17&gt;$F$84),0,IF(V15&gt;=V14,IF(V3&lt;69,$D$84,$D$85),0)))</f>
        <v>0</v>
      </c>
      <c r="X34" s="39" t="n">
        <f aca="false">IF(W15=0,0,IF(OR(W3=0,W14-W17&gt;$F$84),0,IF(W15&gt;=W14,IF(W3&lt;69,$D$84,$D$85),0)))</f>
        <v>0</v>
      </c>
      <c r="Y34" s="39" t="n">
        <f aca="false">IF(X15=0,0,IF(OR(X3=0,X14-X17&gt;$F$84),0,IF(X15&gt;=X14,IF(X3&lt;69,$D$84,$D$85),0)))</f>
        <v>0</v>
      </c>
      <c r="Z34" s="39" t="n">
        <f aca="false">IF(Y15=0,0,IF(OR(Y3=0,Y14-Y17&gt;$F$84),0,IF(Y15&gt;=Y14,IF(Y3&lt;69,$D$84,$D$85),0)))</f>
        <v>0</v>
      </c>
      <c r="AA34" s="39" t="n">
        <f aca="false">IF(Z15=0,0,IF(OR(Z3=0,Z14-Z17&gt;$F$84),0,IF(Z15&gt;=Z14,IF(Z3&lt;69,$D$84,$D$85),0)))</f>
        <v>0</v>
      </c>
      <c r="AB34" s="39" t="n">
        <f aca="false">IF(AA15=0,0,IF(OR(AA3=0,AA14-AA17&gt;$F$84),0,IF(AA15&gt;=AA14,IF(AA3&lt;69,$D$84,$D$85),0)))</f>
        <v>0</v>
      </c>
      <c r="AC34" s="39" t="n">
        <f aca="false">IF(AB15=0,0,IF(OR(AB3=0,AB14-AB17&gt;$F$84),0,IF(AB15&gt;=AB14,IF(AB3&lt;69,$D$84,$D$85),0)))</f>
        <v>0</v>
      </c>
      <c r="AD34" s="39" t="n">
        <f aca="false">IF(AC15=0,0,IF(OR(AC3=0,AC14-AC17&gt;$F$84),0,IF(AC15&gt;=AC14,IF(AC3&lt;69,$D$84,$D$85),0)))</f>
        <v>0</v>
      </c>
      <c r="AE34" s="39" t="n">
        <f aca="false">IF(AD15=0,0,IF(OR(AD3=0,AD14-AD17&gt;$F$84),0,IF(AD15&gt;=AD14,IF(AD3&lt;69,$D$84,$D$85),0)))</f>
        <v>0</v>
      </c>
      <c r="AF34" s="39" t="n">
        <f aca="false">IF(AE15=0,0,IF(OR(AE3=0,AE14-AE17&gt;$F$84),0,IF(AE15&gt;=AE14,IF(AE3&lt;69,$D$84,$D$85),0)))</f>
        <v>0</v>
      </c>
      <c r="AG34" s="39" t="n">
        <f aca="false">IF(AF15=0,0,IF(OR(AF3=0,AF14-AF17&gt;$F$84),0,IF(AF15&gt;=AF14,IF(AF3&lt;69,$D$84,$D$85),0)))</f>
        <v>0</v>
      </c>
      <c r="AH34" s="39" t="n">
        <f aca="false">IF(AG15=0,0,IF(OR(AG3=0,AG14-AG17&gt;$F$84),0,IF(AG15&gt;=AG14,IF(AG3&lt;69,$D$84,$D$85),0)))</f>
        <v>0</v>
      </c>
      <c r="AI34" s="39" t="n">
        <f aca="false">IF(AH15=0,0,IF(OR(AH3=0,AH14-AH17&gt;$F$84),0,IF(AH15&gt;=AH14,IF(AH3&lt;69,$D$84,$D$85),0)))</f>
        <v>0</v>
      </c>
      <c r="AJ34" s="39" t="n">
        <f aca="false">IF(AI15=0,0,IF(OR(AI3=0,AI14-AI17&gt;$F$84),0,IF(AI15&gt;=AI14,IF(AI3&lt;69,$D$84,$D$85),0)))</f>
        <v>0</v>
      </c>
      <c r="AK34" s="39" t="n">
        <f aca="false">IF(AJ15=0,0,IF(OR(AJ3=0,AJ14-AJ17&gt;$F$84),0,IF(AJ15&gt;=AJ14,IF(AJ3&lt;69,$D$84,$D$85),0)))</f>
        <v>0</v>
      </c>
      <c r="AL34" s="39" t="n">
        <f aca="false">IF(AK15=0,0,IF(OR(AK3=0,AK14-AK17&gt;$F$84),0,IF(AK15&gt;=AK14,IF(AK3&lt;69,$D$84,$D$85),0)))</f>
        <v>0</v>
      </c>
      <c r="AM34" s="39" t="n">
        <f aca="false">IF(AL15=0,0,IF(OR(AL3=0,AL14-AL17&gt;$F$84),0,IF(AL15&gt;=AL14,IF(AL3&lt;69,$D$84,$D$85),0)))</f>
        <v>0</v>
      </c>
      <c r="AN34" s="39" t="n">
        <f aca="false">IF(AM15=0,0,IF(OR(AM3=0,AM14-AM17&gt;$F$84),0,IF(AM15&gt;=AM14,IF(AM3&lt;69,$D$84,$D$85),0)))</f>
        <v>0</v>
      </c>
      <c r="AO34" s="39" t="n">
        <f aca="false">IF(AN15=0,0,IF(OR(AN3=0,AN14-AN17&gt;$F$84),0,IF(AN15&gt;=AN14,IF(AN3&lt;69,$D$84,$D$85),0)))</f>
        <v>0</v>
      </c>
      <c r="AP34" s="39" t="n">
        <f aca="false">IF(AO15=0,0,IF(OR(AO3=0,AO14-AO17&gt;$F$84),0,IF(AO15&gt;=AO14,IF(AO3&lt;69,$D$84,$D$85),0)))</f>
        <v>0</v>
      </c>
      <c r="AQ34" s="39" t="n">
        <f aca="false">IF(AP15=0,0,IF(OR(AP3=0,AP14-AP17&gt;$F$84),0,IF(AP15&gt;=AP14,IF(AP3&lt;69,$D$84,$D$85),0)))</f>
        <v>0</v>
      </c>
      <c r="AR34" s="39" t="n">
        <f aca="false">IF(AQ15=0,0,IF(OR(AQ3=0,AQ14-AQ17&gt;$F$84),0,IF(AQ15&gt;=AQ14,IF(AQ3&lt;69,$D$84,$D$85),0)))</f>
        <v>0</v>
      </c>
      <c r="AS34" s="39" t="n">
        <f aca="false">IF(AR15=0,0,IF(OR(AR3=0,AR14-AR17&gt;$F$84),0,IF(AR15&gt;=AR14,IF(AR3&lt;69,$D$84,$D$85),0)))</f>
        <v>0</v>
      </c>
    </row>
    <row r="35" customFormat="false" ht="17" hidden="false" customHeight="true" outlineLevel="0" collapsed="false">
      <c r="A35" s="124" t="s">
        <v>154</v>
      </c>
      <c r="B35" s="39" t="s">
        <v>28</v>
      </c>
      <c r="C35" s="23"/>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row>
    <row r="36" customFormat="false" ht="17" hidden="false" customHeight="false" outlineLevel="0" collapsed="false">
      <c r="A36" s="124"/>
      <c r="B36" s="39" t="s">
        <v>30</v>
      </c>
      <c r="C36" s="23"/>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row>
    <row r="37" customFormat="false" ht="17" hidden="false" customHeight="true" outlineLevel="0" collapsed="false">
      <c r="A37" s="123" t="s">
        <v>155</v>
      </c>
      <c r="B37" s="39" t="s">
        <v>28</v>
      </c>
      <c r="C37" s="39"/>
      <c r="D37" s="39" t="n">
        <f aca="false">IF(C14=0,0,IF(C15=0,SUM(C17:C18,C23:C25,D33:D36),IF(C14&gt;C15,SUM(C17,C23:C25,D33,D35:D36),C17))+$D$82)</f>
        <v>0</v>
      </c>
      <c r="E37" s="39" t="n">
        <f aca="false">IF(D14=0,0,IF(D15=0,SUM(D17:D18,D23:D25,E33:E36),IF(D14&gt;D15,SUM(D17,D23:D25,E33,E35:E36),D17))+$D$82)</f>
        <v>0</v>
      </c>
      <c r="F37" s="39" t="n">
        <f aca="false">IF(E14=0,0,IF(E15=0,SUM(E17:E18,E23:E25,F33:F36),IF(E14&gt;E15,SUM(E17,E23:E25,F33,F35:F36),E17))+$D$82)</f>
        <v>0</v>
      </c>
      <c r="G37" s="39" t="n">
        <f aca="false">IF(F14=0,0,IF(F15=0,SUM(F17:F18,F23:F25,G33:G36),IF(F14&gt;F15,SUM(F17,F23:F25,G33,G35:G36),F17))+$D$82)</f>
        <v>0</v>
      </c>
      <c r="H37" s="39" t="n">
        <f aca="false">IF(G14=0,0,IF(G15=0,SUM(G17:G18,G23:G25,H33:H36),IF(G14&gt;G15,SUM(G17,G23:G25,H33,H35:H36),G17))+$D$82)</f>
        <v>0</v>
      </c>
      <c r="I37" s="39" t="n">
        <f aca="false">IF(H14=0,0,IF(H15=0,SUM(H17:H18,H23:H25,I33:I36),IF(H14&gt;H15,SUM(H17,H23:H25,I33,I35:I36),H17))+$D$82)</f>
        <v>0</v>
      </c>
      <c r="J37" s="39" t="n">
        <f aca="false">IF(I14=0,0,IF(I15=0,SUM(I17:I18,I23:I25,J33:J36),IF(I14&gt;I15,SUM(I17,I23:I25,J33,J35:J36),I17))+$D$82)</f>
        <v>0</v>
      </c>
      <c r="K37" s="39" t="n">
        <f aca="false">IF(J14=0,0,IF(J15=0,SUM(J17:J18,J23:J25,K33:K36),IF(J14&gt;J15,SUM(J17,J23:J25,K33,K35:K36),J17))+$D$82)</f>
        <v>0</v>
      </c>
      <c r="L37" s="39" t="n">
        <f aca="false">IF(K14=0,0,IF(K15=0,SUM(K17:K18,K23:K25,L33:L36),IF(K14&gt;K15,SUM(K17,K23:K25,L33,L35:L36),K17))+$D$82)</f>
        <v>0</v>
      </c>
      <c r="M37" s="39" t="n">
        <f aca="false">IF(L14=0,0,IF(L15=0,SUM(L17:L18,L23:L25,M33:M36),IF(L14&gt;L15,SUM(L17,L23:L25,M33,M35:M36),L17))+$D$82)</f>
        <v>0</v>
      </c>
      <c r="N37" s="39" t="n">
        <f aca="false">IF(M14=0,0,IF(M15=0,SUM(M17:M18,M23:M25,N33:N36),IF(M14&gt;M15,SUM(M17,M23:M25,N33,N35:N36),M17))+$D$82)</f>
        <v>0</v>
      </c>
      <c r="O37" s="39" t="n">
        <f aca="false">IF(N14=0,0,IF(N15=0,SUM(N17:N18,N23:N25,O33:O36),IF(N14&gt;N15,SUM(N17,N23:N25,O33,O35:O36),N17))+$D$82)</f>
        <v>0</v>
      </c>
      <c r="P37" s="39" t="n">
        <f aca="false">IF(O14=0,0,IF(O15=0,SUM(O17:O18,O23:O25,P33:P36),IF(O14&gt;O15,SUM(O17,O23:O25,P33,P35:P36),O17))+$D$82)</f>
        <v>0</v>
      </c>
      <c r="Q37" s="39" t="n">
        <f aca="false">IF(P14=0,0,IF(P15=0,SUM(P17:P18,P23:P25,Q33:Q36),IF(P14&gt;P15,SUM(P17,P23:P25,Q33,Q35:Q36),P17))+$D$82)</f>
        <v>0</v>
      </c>
      <c r="R37" s="39" t="n">
        <f aca="false">IF(Q14=0,0,IF(Q15=0,SUM(Q17:Q18,Q23:Q25,R33:R36),IF(Q14&gt;Q15,SUM(Q17,Q23:Q25,R33,R35:R36),Q17))+$D$82)</f>
        <v>0</v>
      </c>
      <c r="S37" s="39" t="n">
        <f aca="false">IF(R14=0,0,IF(R15=0,SUM(R17:R18,R23:R25,S33:S36),IF(R14&gt;R15,SUM(R17,R23:R25,S33,S35:S36),R17))+$D$82)</f>
        <v>0</v>
      </c>
      <c r="T37" s="39" t="n">
        <f aca="false">IF(S14=0,0,IF(S15=0,SUM(S17:S18,S23:S25,T33:T36),IF(S14&gt;S15,SUM(S17,S23:S25,T33,T35:T36),S17))+$D$82)</f>
        <v>0</v>
      </c>
      <c r="U37" s="39" t="n">
        <f aca="false">IF(T14=0,0,IF(T15=0,SUM(T17:T18,T23:T25,U33:U36),IF(T14&gt;T15,SUM(T17,T23:T25,U33,U35:U36),T17))+$D$82)</f>
        <v>0</v>
      </c>
      <c r="V37" s="39" t="n">
        <f aca="false">IF(U14=0,0,IF(U15=0,SUM(U17:U18,U23:U25,V33:V36),IF(U14&gt;U15,SUM(U17,U23:U25,V33,V35:V36),U17))+$D$82)</f>
        <v>0</v>
      </c>
      <c r="W37" s="39" t="n">
        <f aca="false">IF(V14=0,0,IF(V15=0,SUM(V17:V18,V23:V25,W33:W36),IF(V14&gt;V15,SUM(V17,V23:V25,W33,W35:W36),V17))+$D$82)</f>
        <v>0</v>
      </c>
      <c r="X37" s="39" t="n">
        <f aca="false">IF(W14=0,0,IF(W15=0,SUM(W17:W18,W23:W25,X33:X36),IF(W14&gt;W15,SUM(W17,W23:W25,X33,X35:X36),W17))+$D$82)</f>
        <v>0</v>
      </c>
      <c r="Y37" s="39" t="n">
        <f aca="false">IF(X14=0,0,IF(X15=0,SUM(X17:X18,X23:X25,Y33:Y36),IF(X14&gt;X15,SUM(X17,X23:X25,Y33,Y35:Y36),X17))+$D$82)</f>
        <v>0</v>
      </c>
      <c r="Z37" s="39" t="n">
        <f aca="false">IF(Y14=0,0,IF(Y15=0,SUM(Y17:Y18,Y23:Y25,Z33:Z36),IF(Y14&gt;Y15,SUM(Y17,Y23:Y25,Z33,Z35:Z36),Y17))+$D$82)</f>
        <v>0</v>
      </c>
      <c r="AA37" s="39" t="n">
        <f aca="false">IF(Z14=0,0,IF(Z15=0,SUM(Z17:Z18,Z23:Z25,AA33:AA36),IF(Z14&gt;Z15,SUM(Z17,Z23:Z25,AA33,AA35:AA36),Z17))+$D$82)</f>
        <v>0</v>
      </c>
      <c r="AB37" s="39" t="n">
        <f aca="false">IF(AA14=0,0,IF(AA15=0,SUM(AA17:AA18,AA23:AA25,AB33:AB36),IF(AA14&gt;AA15,SUM(AA17,AA23:AA25,AB33,AB35:AB36),AA17))+$D$82)</f>
        <v>0</v>
      </c>
      <c r="AC37" s="39" t="n">
        <f aca="false">IF(AB14=0,0,IF(AB15=0,SUM(AB17:AB18,AB23:AB25,AC33:AC36),IF(AB14&gt;AB15,SUM(AB17,AB23:AB25,AC33,AC35:AC36),AB17))+$D$82)</f>
        <v>0</v>
      </c>
      <c r="AD37" s="39" t="n">
        <f aca="false">IF(AC14=0,0,IF(AC15=0,SUM(AC17:AC18,AC23:AC25,AD33:AD36),IF(AC14&gt;AC15,SUM(AC17,AC23:AC25,AD33,AD35:AD36),AC17))+$D$82)</f>
        <v>0</v>
      </c>
      <c r="AE37" s="39" t="n">
        <f aca="false">IF(AD14=0,0,IF(AD15=0,SUM(AD17:AD18,AD23:AD25,AE33:AE36),IF(AD14&gt;AD15,SUM(AD17,AD23:AD25,AE33,AE35:AE36),AD17))+$D$82)</f>
        <v>0</v>
      </c>
      <c r="AF37" s="39" t="n">
        <f aca="false">IF(AE14=0,0,IF(AE15=0,SUM(AE17:AE18,AE23:AE25,AF33:AF36),IF(AE14&gt;AE15,SUM(AE17,AE23:AE25,AF33,AF35:AF36),AE17))+$D$82)</f>
        <v>0</v>
      </c>
      <c r="AG37" s="39" t="n">
        <f aca="false">IF(AF14=0,0,IF(AF15=0,SUM(AF17:AF18,AF23:AF25,AG33:AG36),IF(AF14&gt;AF15,SUM(AF17,AF23:AF25,AG33,AG35:AG36),AF17))+$D$82)</f>
        <v>0</v>
      </c>
      <c r="AH37" s="39" t="n">
        <f aca="false">IF(AG14=0,0,IF(AG15=0,SUM(AG17:AG18,AG23:AG25,AH33:AH36),IF(AG14&gt;AG15,SUM(AG17,AG23:AG25,AH33,AH35:AH36),AG17))+$D$82)</f>
        <v>0</v>
      </c>
      <c r="AI37" s="39" t="n">
        <f aca="false">IF(AH14=0,0,IF(AH15=0,SUM(AH17:AH18,AH23:AH25,AI33:AI36),IF(AH14&gt;AH15,SUM(AH17,AH23:AH25,AI33,AI35:AI36),AH17))+$D$82)</f>
        <v>0</v>
      </c>
      <c r="AJ37" s="39" t="n">
        <f aca="false">IF(AI14=0,0,IF(AI15=0,SUM(AI17:AI18,AI23:AI25,AJ33:AJ36),IF(AI14&gt;AI15,SUM(AI17,AI23:AI25,AJ33,AJ35:AJ36),AI17))+$D$82)</f>
        <v>0</v>
      </c>
      <c r="AK37" s="39" t="n">
        <f aca="false">IF(AJ14=0,0,IF(AJ15=0,SUM(AJ17:AJ18,AJ23:AJ25,AK33:AK36),IF(AJ14&gt;AJ15,SUM(AJ17,AJ23:AJ25,AK33,AK35:AK36),AJ17))+$D$82)</f>
        <v>0</v>
      </c>
      <c r="AL37" s="39" t="n">
        <f aca="false">IF(AK14=0,0,IF(AK15=0,SUM(AK17:AK18,AK23:AK25,AL33:AL36),IF(AK14&gt;AK15,SUM(AK17,AK23:AK25,AL33,AL35:AL36),AK17))+$D$82)</f>
        <v>0</v>
      </c>
      <c r="AM37" s="39" t="n">
        <f aca="false">IF(AL14=0,0,IF(AL15=0,SUM(AL17:AL18,AL23:AL25,AM33:AM36),IF(AL14&gt;AL15,SUM(AL17,AL23:AL25,AM33,AM35:AM36),AL17))+$D$82)</f>
        <v>0</v>
      </c>
      <c r="AN37" s="39" t="n">
        <f aca="false">IF(AM14=0,0,IF(AM15=0,SUM(AM17:AM18,AM23:AM25,AN33:AN36),IF(AM14&gt;AM15,SUM(AM17,AM23:AM25,AN33,AN35:AN36),AM17))+$D$82)</f>
        <v>0</v>
      </c>
      <c r="AO37" s="39" t="n">
        <f aca="false">IF(AN14=0,0,IF(AN15=0,SUM(AN17:AN18,AN23:AN25,AO33:AO36),IF(AN14&gt;AN15,SUM(AN17,AN23:AN25,AO33,AO35:AO36),AN17))+$D$82)</f>
        <v>0</v>
      </c>
      <c r="AP37" s="39" t="n">
        <f aca="false">IF(AO14=0,0,IF(AO15=0,SUM(AO17:AO18,AO23:AO25,AP33:AP36),IF(AO14&gt;AO15,SUM(AO17,AO23:AO25,AP33,AP35:AP36),AO17))+$D$82)</f>
        <v>0</v>
      </c>
      <c r="AQ37" s="39" t="n">
        <f aca="false">IF(AP14=0,0,IF(AP15=0,SUM(AP17:AP18,AP23:AP25,AQ33:AQ36),IF(AP14&gt;AP15,SUM(AP17,AP23:AP25,AQ33,AQ35:AQ36),AP17))+$D$82)</f>
        <v>0</v>
      </c>
      <c r="AR37" s="39" t="n">
        <f aca="false">IF(AQ14=0,0,IF(AQ15=0,SUM(AQ17:AQ18,AQ23:AQ25,AR33:AR36),IF(AQ14&gt;AQ15,SUM(AQ17,AQ23:AQ25,AR33,AR35:AR36),AQ17))+$D$82)</f>
        <v>0</v>
      </c>
      <c r="AS37" s="39" t="n">
        <f aca="false">IF(AR14=0,0,IF(AR15=0,SUM(AR17:AR18,AR23:AR25,AS33:AS36),IF(AR14&gt;AR15,SUM(AR17,AR23:AR25,AS33,AS35:AS36),AR17))+$D$82)</f>
        <v>0</v>
      </c>
    </row>
    <row r="38" customFormat="false" ht="17" hidden="false" customHeight="false" outlineLevel="0" collapsed="false">
      <c r="A38" s="123"/>
      <c r="B38" s="39" t="s">
        <v>30</v>
      </c>
      <c r="C38" s="39"/>
      <c r="D38" s="39" t="n">
        <f aca="false">IF(C15=0,0,IF(C14=0,SUM(C17:C18,C23:C25,D33:D36),IF(C15&gt;C14,SUM(C18,C23:C25,D34,D35:D36),C18))+$D$82)</f>
        <v>0</v>
      </c>
      <c r="E38" s="39" t="n">
        <f aca="false">IF(D15=0,0,IF(D14=0,SUM(D17:D18,D23:D25,E33:E36),IF(D15&gt;D14,SUM(D18,D23:D25,E34,E35:E36),D18))+$D$82)</f>
        <v>0</v>
      </c>
      <c r="F38" s="39" t="n">
        <f aca="false">IF(E15=0,0,IF(E14=0,SUM(E17:E18,E23:E25,F33:F36),IF(E15&gt;E14,SUM(E18,E23:E25,F34,F35:F36),E18))+$D$82)</f>
        <v>0</v>
      </c>
      <c r="G38" s="39" t="n">
        <f aca="false">IF(F15=0,0,IF(F14=0,SUM(F17:F18,F23:F25,G33:G36),IF(F15&gt;F14,SUM(F18,F23:F25,G34,G35:G36),F18))+$D$82)</f>
        <v>0</v>
      </c>
      <c r="H38" s="39" t="n">
        <f aca="false">IF(G15=0,0,IF(G14=0,SUM(G17:G18,G23:G25,H33:H36),IF(G15&gt;G14,SUM(G18,G23:G25,H34,H35:H36),G18))+$D$82)</f>
        <v>0</v>
      </c>
      <c r="I38" s="39" t="n">
        <f aca="false">IF(H15=0,0,IF(H14=0,SUM(H17:H18,H23:H25,I33:I36),IF(H15&gt;H14,SUM(H18,H23:H25,I34,I35:I36),H18))+$D$82)</f>
        <v>0</v>
      </c>
      <c r="J38" s="39" t="n">
        <f aca="false">IF(I15=0,0,IF(I14=0,SUM(I17:I18,I23:I25,J33:J36),IF(I15&gt;I14,SUM(I18,I23:I25,J34,J35:J36),I18))+$D$82)</f>
        <v>0</v>
      </c>
      <c r="K38" s="39" t="n">
        <f aca="false">IF(J15=0,0,IF(J14=0,SUM(J17:J18,J23:J25,K33:K36),IF(J15&gt;J14,SUM(J18,J23:J25,K34,K35:K36),J18))+$D$82)</f>
        <v>0</v>
      </c>
      <c r="L38" s="39" t="n">
        <f aca="false">IF(K15=0,0,IF(K14=0,SUM(K17:K18,K23:K25,L33:L36),IF(K15&gt;K14,SUM(K18,K23:K25,L34,L35:L36),K18))+$D$82)</f>
        <v>0</v>
      </c>
      <c r="M38" s="39" t="n">
        <f aca="false">IF(L15=0,0,IF(L14=0,SUM(L17:L18,L23:L25,M33:M36),IF(L15&gt;L14,SUM(L18,L23:L25,M34,M35:M36),L18))+$D$82)</f>
        <v>0</v>
      </c>
      <c r="N38" s="39" t="n">
        <f aca="false">IF(M15=0,0,IF(M14=0,SUM(M17:M18,M23:M25,N33:N36),IF(M15&gt;M14,SUM(M18,M23:M25,N34,N35:N36),M18))+$D$82)</f>
        <v>0</v>
      </c>
      <c r="O38" s="39" t="n">
        <f aca="false">IF(N15=0,0,IF(N14=0,SUM(N17:N18,N23:N25,O33:O36),IF(N15&gt;N14,SUM(N18,N23:N25,O34,O35:O36),N18))+$D$82)</f>
        <v>0</v>
      </c>
      <c r="P38" s="39" t="n">
        <f aca="false">IF(O15=0,0,IF(O14=0,SUM(O17:O18,O23:O25,P33:P36),IF(O15&gt;O14,SUM(O18,O23:O25,P34,P35:P36),O18))+$D$82)</f>
        <v>0</v>
      </c>
      <c r="Q38" s="39" t="n">
        <f aca="false">IF(P15=0,0,IF(P14=0,SUM(P17:P18,P23:P25,Q33:Q36),IF(P15&gt;P14,SUM(P18,P23:P25,Q34,Q35:Q36),P18))+$D$82)</f>
        <v>0</v>
      </c>
      <c r="R38" s="39" t="n">
        <f aca="false">IF(Q15=0,0,IF(Q14=0,SUM(Q17:Q18,Q23:Q25,R33:R36),IF(Q15&gt;Q14,SUM(Q18,Q23:Q25,R34,R35:R36),Q18))+$D$82)</f>
        <v>0</v>
      </c>
      <c r="S38" s="39" t="n">
        <f aca="false">IF(R15=0,0,IF(R14=0,SUM(R17:R18,R23:R25,S33:S36),IF(R15&gt;R14,SUM(R18,R23:R25,S34,S35:S36),R18))+$D$82)</f>
        <v>0</v>
      </c>
      <c r="T38" s="39" t="n">
        <f aca="false">IF(S15=0,0,IF(S14=0,SUM(S17:S18,S23:S25,T33:T36),IF(S15&gt;S14,SUM(S18,S23:S25,T34,T35:T36),S18))+$D$82)</f>
        <v>0</v>
      </c>
      <c r="U38" s="39" t="n">
        <f aca="false">IF(T15=0,0,IF(T14=0,SUM(T17:T18,T23:T25,U33:U36),IF(T15&gt;T14,SUM(T18,T23:T25,U34,U35:U36),T18))+$D$82)</f>
        <v>0</v>
      </c>
      <c r="V38" s="39" t="n">
        <f aca="false">IF(U15=0,0,IF(U14=0,SUM(U17:U18,U23:U25,V33:V36),IF(U15&gt;U14,SUM(U18,U23:U25,V34,V35:V36),U18))+$D$82)</f>
        <v>0</v>
      </c>
      <c r="W38" s="39" t="n">
        <f aca="false">IF(V15=0,0,IF(V14=0,SUM(V17:V18,V23:V25,W33:W36),IF(V15&gt;V14,SUM(V18,V23:V25,W34,W35:W36),V18))+$D$82)</f>
        <v>0</v>
      </c>
      <c r="X38" s="39" t="n">
        <f aca="false">IF(W15=0,0,IF(W14=0,SUM(W17:W18,W23:W25,X33:X36),IF(W15&gt;W14,SUM(W18,W23:W25,X34,X35:X36),W18))+$D$82)</f>
        <v>0</v>
      </c>
      <c r="Y38" s="39" t="n">
        <f aca="false">IF(X15=0,0,IF(X14=0,SUM(X17:X18,X23:X25,Y33:Y36),IF(X15&gt;X14,SUM(X18,X23:X25,Y34,Y35:Y36),X18))+$D$82)</f>
        <v>0</v>
      </c>
      <c r="Z38" s="39" t="n">
        <f aca="false">IF(Y15=0,0,IF(Y14=0,SUM(Y17:Y18,Y23:Y25,Z33:Z36),IF(Y15&gt;Y14,SUM(Y18,Y23:Y25,Z34,Z35:Z36),Y18))+$D$82)</f>
        <v>0</v>
      </c>
      <c r="AA38" s="39" t="n">
        <f aca="false">IF(Z15=0,0,IF(Z14=0,SUM(Z17:Z18,Z23:Z25,AA33:AA36),IF(Z15&gt;Z14,SUM(Z18,Z23:Z25,AA34,AA35:AA36),Z18))+$D$82)</f>
        <v>0</v>
      </c>
      <c r="AB38" s="39" t="n">
        <f aca="false">IF(AA15=0,0,IF(AA14=0,SUM(AA17:AA18,AA23:AA25,AB33:AB36),IF(AA15&gt;AA14,SUM(AA18,AA23:AA25,AB34,AB35:AB36),AA18))+$D$82)</f>
        <v>0</v>
      </c>
      <c r="AC38" s="39" t="n">
        <f aca="false">IF(AB15=0,0,IF(AB14=0,SUM(AB17:AB18,AB23:AB25,AC33:AC36),IF(AB15&gt;AB14,SUM(AB18,AB23:AB25,AC34,AC35:AC36),AB18))+$D$82)</f>
        <v>0</v>
      </c>
      <c r="AD38" s="39" t="n">
        <f aca="false">IF(AC15=0,0,IF(AC14=0,SUM(AC17:AC18,AC23:AC25,AD33:AD36),IF(AC15&gt;AC14,SUM(AC18,AC23:AC25,AD34,AD35:AD36),AC18))+$D$82)</f>
        <v>0</v>
      </c>
      <c r="AE38" s="39" t="n">
        <f aca="false">IF(AD15=0,0,IF(AD14=0,SUM(AD17:AD18,AD23:AD25,AE33:AE36),IF(AD15&gt;AD14,SUM(AD18,AD23:AD25,AE34,AE35:AE36),AD18))+$D$82)</f>
        <v>0</v>
      </c>
      <c r="AF38" s="39" t="n">
        <f aca="false">IF(AE15=0,0,IF(AE14=0,SUM(AE17:AE18,AE23:AE25,AF33:AF36),IF(AE15&gt;AE14,SUM(AE18,AE23:AE25,AF34,AF35:AF36),AE18))+$D$82)</f>
        <v>0</v>
      </c>
      <c r="AG38" s="39" t="n">
        <f aca="false">IF(AF15=0,0,IF(AF14=0,SUM(AF17:AF18,AF23:AF25,AG33:AG36),IF(AF15&gt;AF14,SUM(AF18,AF23:AF25,AG34,AG35:AG36),AF18))+$D$82)</f>
        <v>0</v>
      </c>
      <c r="AH38" s="39" t="n">
        <f aca="false">IF(AG15=0,0,IF(AG14=0,SUM(AG17:AG18,AG23:AG25,AH33:AH36),IF(AG15&gt;AG14,SUM(AG18,AG23:AG25,AH34,AH35:AH36),AG18))+$D$82)</f>
        <v>0</v>
      </c>
      <c r="AI38" s="39" t="n">
        <f aca="false">IF(AH15=0,0,IF(AH14=0,SUM(AH17:AH18,AH23:AH25,AI33:AI36),IF(AH15&gt;AH14,SUM(AH18,AH23:AH25,AI34,AI35:AI36),AH18))+$D$82)</f>
        <v>0</v>
      </c>
      <c r="AJ38" s="39" t="n">
        <f aca="false">IF(AI15=0,0,IF(AI14=0,SUM(AI17:AI18,AI23:AI25,AJ33:AJ36),IF(AI15&gt;AI14,SUM(AI18,AI23:AI25,AJ34,AJ35:AJ36),AI18))+$D$82)</f>
        <v>0</v>
      </c>
      <c r="AK38" s="39" t="n">
        <f aca="false">IF(AJ15=0,0,IF(AJ14=0,SUM(AJ17:AJ18,AJ23:AJ25,AK33:AK36),IF(AJ15&gt;AJ14,SUM(AJ18,AJ23:AJ25,AK34,AK35:AK36),AJ18))+$D$82)</f>
        <v>0</v>
      </c>
      <c r="AL38" s="39" t="n">
        <f aca="false">IF(AK15=0,0,IF(AK14=0,SUM(AK17:AK18,AK23:AK25,AL33:AL36),IF(AK15&gt;AK14,SUM(AK18,AK23:AK25,AL34,AL35:AL36),AK18))+$D$82)</f>
        <v>0</v>
      </c>
      <c r="AM38" s="39" t="n">
        <f aca="false">IF(AL15=0,0,IF(AL14=0,SUM(AL17:AL18,AL23:AL25,AM33:AM36),IF(AL15&gt;AL14,SUM(AL18,AL23:AL25,AM34,AM35:AM36),AL18))+$D$82)</f>
        <v>0</v>
      </c>
      <c r="AN38" s="39" t="n">
        <f aca="false">IF(AM15=0,0,IF(AM14=0,SUM(AM17:AM18,AM23:AM25,AN33:AN36),IF(AM15&gt;AM14,SUM(AM18,AM23:AM25,AN34,AN35:AN36),AM18))+$D$82)</f>
        <v>0</v>
      </c>
      <c r="AO38" s="39" t="n">
        <f aca="false">IF(AN15=0,0,IF(AN14=0,SUM(AN17:AN18,AN23:AN25,AO33:AO36),IF(AN15&gt;AN14,SUM(AN18,AN23:AN25,AO34,AO35:AO36),AN18))+$D$82)</f>
        <v>0</v>
      </c>
      <c r="AP38" s="39" t="n">
        <f aca="false">IF(AO15=0,0,IF(AO14=0,SUM(AO17:AO18,AO23:AO25,AP33:AP36),IF(AO15&gt;AO14,SUM(AO18,AO23:AO25,AP34,AP35:AP36),AO18))+$D$82)</f>
        <v>0</v>
      </c>
      <c r="AQ38" s="39" t="n">
        <f aca="false">IF(AP15=0,0,IF(AP14=0,SUM(AP17:AP18,AP23:AP25,AQ33:AQ36),IF(AP15&gt;AP14,SUM(AP18,AP23:AP25,AQ34,AQ35:AQ36),AP18))+$D$82)</f>
        <v>0</v>
      </c>
      <c r="AR38" s="39" t="n">
        <f aca="false">IF(AQ15=0,0,IF(AQ14=0,SUM(AQ17:AQ18,AQ23:AQ25,AR33:AR36),IF(AQ15&gt;AQ14,SUM(AQ18,AQ23:AQ25,AR34,AR35:AR36),AQ18))+$D$82)</f>
        <v>0</v>
      </c>
      <c r="AS38" s="39" t="n">
        <f aca="false">IF(AR15=0,0,IF(AR14=0,SUM(AR17:AR18,AR23:AR25,AS33:AS36),IF(AR15&gt;AR14,SUM(AR18,AR23:AR25,AS34,AS35:AS36),AR18))+$D$82)</f>
        <v>0</v>
      </c>
    </row>
    <row r="39" customFormat="false" ht="17" hidden="false" customHeight="true" outlineLevel="0" collapsed="false">
      <c r="A39" s="123" t="s">
        <v>156</v>
      </c>
      <c r="B39" s="39" t="s">
        <v>28</v>
      </c>
      <c r="C39" s="23"/>
      <c r="D39" s="23" t="n">
        <f aca="false">ROUNDDOWN(IF(C14-D37&lt;=0,0,C14-D37),-3)</f>
        <v>0</v>
      </c>
      <c r="E39" s="23" t="n">
        <f aca="false">ROUNDDOWN(IF(D14-E37&lt;=0,0,D14-E37),-3)</f>
        <v>0</v>
      </c>
      <c r="F39" s="23" t="n">
        <f aca="false">ROUNDDOWN(IF(E14-F37&lt;=0,0,E14-F37),-3)</f>
        <v>0</v>
      </c>
      <c r="G39" s="23" t="n">
        <f aca="false">ROUNDDOWN(IF(F14-G37&lt;=0,0,F14-G37),-3)</f>
        <v>0</v>
      </c>
      <c r="H39" s="23" t="n">
        <f aca="false">ROUNDDOWN(IF(G14-H37&lt;=0,0,G14-H37),-3)</f>
        <v>0</v>
      </c>
      <c r="I39" s="23" t="n">
        <f aca="false">ROUNDDOWN(IF(H14-I37&lt;=0,0,H14-I37),-3)</f>
        <v>0</v>
      </c>
      <c r="J39" s="23" t="n">
        <f aca="false">ROUNDDOWN(IF(I14-J37&lt;=0,0,I14-J37),-3)</f>
        <v>0</v>
      </c>
      <c r="K39" s="23" t="n">
        <f aca="false">ROUNDDOWN(IF(J14-K37&lt;=0,0,J14-K37),-3)</f>
        <v>0</v>
      </c>
      <c r="L39" s="23" t="n">
        <f aca="false">ROUNDDOWN(IF(K14-L37&lt;=0,0,K14-L37),-3)</f>
        <v>0</v>
      </c>
      <c r="M39" s="23" t="n">
        <f aca="false">ROUNDDOWN(IF(L14-M37&lt;=0,0,L14-M37),-3)</f>
        <v>0</v>
      </c>
      <c r="N39" s="23" t="n">
        <f aca="false">ROUNDDOWN(IF(M14-N37&lt;=0,0,M14-N37),-3)</f>
        <v>0</v>
      </c>
      <c r="O39" s="23" t="n">
        <f aca="false">ROUNDDOWN(IF(N14-O37&lt;=0,0,N14-O37),-3)</f>
        <v>0</v>
      </c>
      <c r="P39" s="23" t="n">
        <f aca="false">ROUNDDOWN(IF(O14-P37&lt;=0,0,O14-P37),-3)</f>
        <v>0</v>
      </c>
      <c r="Q39" s="23" t="n">
        <f aca="false">ROUNDDOWN(IF(P14-Q37&lt;=0,0,P14-Q37),-3)</f>
        <v>0</v>
      </c>
      <c r="R39" s="23" t="n">
        <f aca="false">ROUNDDOWN(IF(Q14-R37&lt;=0,0,Q14-R37),-3)</f>
        <v>0</v>
      </c>
      <c r="S39" s="23" t="n">
        <f aca="false">ROUNDDOWN(IF(R14-S37&lt;=0,0,R14-S37),-3)</f>
        <v>0</v>
      </c>
      <c r="T39" s="23" t="n">
        <f aca="false">ROUNDDOWN(IF(S14-T37&lt;=0,0,S14-T37),-3)</f>
        <v>0</v>
      </c>
      <c r="U39" s="23" t="n">
        <f aca="false">ROUNDDOWN(IF(T14-U37&lt;=0,0,T14-U37),-3)</f>
        <v>0</v>
      </c>
      <c r="V39" s="23" t="n">
        <f aca="false">ROUNDDOWN(IF(U14-V37&lt;=0,0,U14-V37),-3)</f>
        <v>0</v>
      </c>
      <c r="W39" s="23" t="n">
        <f aca="false">ROUNDDOWN(IF(V14-W37&lt;=0,0,V14-W37),-3)</f>
        <v>0</v>
      </c>
      <c r="X39" s="23" t="n">
        <f aca="false">ROUNDDOWN(IF(W14-X37&lt;=0,0,W14-X37),-3)</f>
        <v>0</v>
      </c>
      <c r="Y39" s="23" t="n">
        <f aca="false">ROUNDDOWN(IF(X14-Y37&lt;=0,0,X14-Y37),-3)</f>
        <v>0</v>
      </c>
      <c r="Z39" s="23" t="n">
        <f aca="false">ROUNDDOWN(IF(Y14-Z37&lt;=0,0,Y14-Z37),-3)</f>
        <v>0</v>
      </c>
      <c r="AA39" s="23" t="n">
        <f aca="false">ROUNDDOWN(IF(Z14-AA37&lt;=0,0,Z14-AA37),-3)</f>
        <v>0</v>
      </c>
      <c r="AB39" s="23" t="n">
        <f aca="false">ROUNDDOWN(IF(AA14-AB37&lt;=0,0,AA14-AB37),-3)</f>
        <v>0</v>
      </c>
      <c r="AC39" s="23" t="n">
        <f aca="false">ROUNDDOWN(IF(AB14-AC37&lt;=0,0,AB14-AC37),-3)</f>
        <v>0</v>
      </c>
      <c r="AD39" s="23" t="n">
        <f aca="false">ROUNDDOWN(IF(AC14-AD37&lt;=0,0,AC14-AD37),-3)</f>
        <v>0</v>
      </c>
      <c r="AE39" s="23" t="n">
        <f aca="false">ROUNDDOWN(IF(AD14-AE37&lt;=0,0,AD14-AE37),-3)</f>
        <v>0</v>
      </c>
      <c r="AF39" s="23" t="n">
        <f aca="false">ROUNDDOWN(IF(AE14-AF37&lt;=0,0,AE14-AF37),-3)</f>
        <v>0</v>
      </c>
      <c r="AG39" s="23" t="n">
        <f aca="false">ROUNDDOWN(IF(AF14-AG37&lt;=0,0,AF14-AG37),-3)</f>
        <v>0</v>
      </c>
      <c r="AH39" s="23" t="n">
        <f aca="false">ROUNDDOWN(IF(AG14-AH37&lt;=0,0,AG14-AH37),-3)</f>
        <v>0</v>
      </c>
      <c r="AI39" s="23" t="n">
        <f aca="false">ROUNDDOWN(IF(AH14-AI37&lt;=0,0,AH14-AI37),-3)</f>
        <v>0</v>
      </c>
      <c r="AJ39" s="23" t="n">
        <f aca="false">ROUNDDOWN(IF(AI14-AJ37&lt;=0,0,AI14-AJ37),-3)</f>
        <v>0</v>
      </c>
      <c r="AK39" s="23" t="n">
        <f aca="false">ROUNDDOWN(IF(AJ14-AK37&lt;=0,0,AJ14-AK37),-3)</f>
        <v>0</v>
      </c>
      <c r="AL39" s="23" t="n">
        <f aca="false">ROUNDDOWN(IF(AK14-AL37&lt;=0,0,AK14-AL37),-3)</f>
        <v>0</v>
      </c>
      <c r="AM39" s="23" t="n">
        <f aca="false">ROUNDDOWN(IF(AL14-AM37&lt;=0,0,AL14-AM37),-3)</f>
        <v>0</v>
      </c>
      <c r="AN39" s="23" t="n">
        <f aca="false">ROUNDDOWN(IF(AM14-AN37&lt;=0,0,AM14-AN37),-3)</f>
        <v>0</v>
      </c>
      <c r="AO39" s="23" t="n">
        <f aca="false">ROUNDDOWN(IF(AN14-AO37&lt;=0,0,AN14-AO37),-3)</f>
        <v>0</v>
      </c>
      <c r="AP39" s="23" t="n">
        <f aca="false">ROUNDDOWN(IF(AO14-AP37&lt;=0,0,AO14-AP37),-3)</f>
        <v>0</v>
      </c>
      <c r="AQ39" s="23" t="n">
        <f aca="false">ROUNDDOWN(IF(AP14-AQ37&lt;=0,0,AP14-AQ37),-3)</f>
        <v>0</v>
      </c>
      <c r="AR39" s="23" t="n">
        <f aca="false">ROUNDDOWN(IF(AQ14-AR37&lt;=0,0,AQ14-AR37),-3)</f>
        <v>0</v>
      </c>
      <c r="AS39" s="23" t="n">
        <f aca="false">ROUNDDOWN(IF(AR14-AS37&lt;=0,0,AR14-AS37),-3)</f>
        <v>0</v>
      </c>
    </row>
    <row r="40" customFormat="false" ht="17" hidden="false" customHeight="false" outlineLevel="0" collapsed="false">
      <c r="A40" s="123"/>
      <c r="B40" s="39" t="s">
        <v>30</v>
      </c>
      <c r="C40" s="23"/>
      <c r="D40" s="23" t="n">
        <f aca="false">ROUNDDOWN(IF(C15-D38&lt;=0,0,C15-D38),-3)</f>
        <v>0</v>
      </c>
      <c r="E40" s="23" t="n">
        <f aca="false">ROUNDDOWN(IF(D15-E38&lt;=0,0,D15-E38),-3)</f>
        <v>0</v>
      </c>
      <c r="F40" s="23" t="n">
        <f aca="false">ROUNDDOWN(IF(E15-F38&lt;=0,0,E15-F38),-3)</f>
        <v>0</v>
      </c>
      <c r="G40" s="23" t="n">
        <f aca="false">ROUNDDOWN(IF(F15-G38&lt;=0,0,F15-G38),-3)</f>
        <v>0</v>
      </c>
      <c r="H40" s="23" t="n">
        <f aca="false">ROUNDDOWN(IF(G15-H38&lt;=0,0,G15-H38),-3)</f>
        <v>0</v>
      </c>
      <c r="I40" s="23" t="n">
        <f aca="false">ROUNDDOWN(IF(H15-I38&lt;=0,0,H15-I38),-3)</f>
        <v>0</v>
      </c>
      <c r="J40" s="23" t="n">
        <f aca="false">ROUNDDOWN(IF(I15-J38&lt;=0,0,I15-J38),-3)</f>
        <v>0</v>
      </c>
      <c r="K40" s="23" t="n">
        <f aca="false">ROUNDDOWN(IF(J15-K38&lt;=0,0,J15-K38),-3)</f>
        <v>0</v>
      </c>
      <c r="L40" s="23" t="n">
        <f aca="false">ROUNDDOWN(IF(K15-L38&lt;=0,0,K15-L38),-3)</f>
        <v>0</v>
      </c>
      <c r="M40" s="23" t="n">
        <f aca="false">ROUNDDOWN(IF(L15-M38&lt;=0,0,L15-M38),-3)</f>
        <v>0</v>
      </c>
      <c r="N40" s="23" t="n">
        <f aca="false">ROUNDDOWN(IF(M15-N38&lt;=0,0,M15-N38),-3)</f>
        <v>0</v>
      </c>
      <c r="O40" s="23" t="n">
        <f aca="false">ROUNDDOWN(IF(N15-O38&lt;=0,0,N15-O38),-3)</f>
        <v>0</v>
      </c>
      <c r="P40" s="23" t="n">
        <f aca="false">ROUNDDOWN(IF(O15-P38&lt;=0,0,O15-P38),-3)</f>
        <v>0</v>
      </c>
      <c r="Q40" s="23" t="n">
        <f aca="false">ROUNDDOWN(IF(P15-Q38&lt;=0,0,P15-Q38),-3)</f>
        <v>0</v>
      </c>
      <c r="R40" s="23" t="n">
        <f aca="false">ROUNDDOWN(IF(Q15-R38&lt;=0,0,Q15-R38),-3)</f>
        <v>0</v>
      </c>
      <c r="S40" s="23" t="n">
        <f aca="false">ROUNDDOWN(IF(R15-S38&lt;=0,0,R15-S38),-3)</f>
        <v>0</v>
      </c>
      <c r="T40" s="23" t="n">
        <f aca="false">ROUNDDOWN(IF(S15-T38&lt;=0,0,S15-T38),-3)</f>
        <v>0</v>
      </c>
      <c r="U40" s="23" t="n">
        <f aca="false">ROUNDDOWN(IF(T15-U38&lt;=0,0,T15-U38),-3)</f>
        <v>0</v>
      </c>
      <c r="V40" s="23" t="n">
        <f aca="false">ROUNDDOWN(IF(U15-V38&lt;=0,0,U15-V38),-3)</f>
        <v>0</v>
      </c>
      <c r="W40" s="23" t="n">
        <f aca="false">ROUNDDOWN(IF(V15-W38&lt;=0,0,V15-W38),-3)</f>
        <v>0</v>
      </c>
      <c r="X40" s="23" t="n">
        <f aca="false">ROUNDDOWN(IF(W15-X38&lt;=0,0,W15-X38),-3)</f>
        <v>0</v>
      </c>
      <c r="Y40" s="23" t="n">
        <f aca="false">ROUNDDOWN(IF(X15-Y38&lt;=0,0,X15-Y38),-3)</f>
        <v>0</v>
      </c>
      <c r="Z40" s="23" t="n">
        <f aca="false">ROUNDDOWN(IF(Y15-Z38&lt;=0,0,Y15-Z38),-3)</f>
        <v>0</v>
      </c>
      <c r="AA40" s="23" t="n">
        <f aca="false">ROUNDDOWN(IF(Z15-AA38&lt;=0,0,Z15-AA38),-3)</f>
        <v>0</v>
      </c>
      <c r="AB40" s="23" t="n">
        <f aca="false">ROUNDDOWN(IF(AA15-AB38&lt;=0,0,AA15-AB38),-3)</f>
        <v>0</v>
      </c>
      <c r="AC40" s="23" t="n">
        <f aca="false">ROUNDDOWN(IF(AB15-AC38&lt;=0,0,AB15-AC38),-3)</f>
        <v>0</v>
      </c>
      <c r="AD40" s="23" t="n">
        <f aca="false">ROUNDDOWN(IF(AC15-AD38&lt;=0,0,AC15-AD38),-3)</f>
        <v>0</v>
      </c>
      <c r="AE40" s="23" t="n">
        <f aca="false">ROUNDDOWN(IF(AD15-AE38&lt;=0,0,AD15-AE38),-3)</f>
        <v>0</v>
      </c>
      <c r="AF40" s="23" t="n">
        <f aca="false">ROUNDDOWN(IF(AE15-AF38&lt;=0,0,AE15-AF38),-3)</f>
        <v>0</v>
      </c>
      <c r="AG40" s="23" t="n">
        <f aca="false">ROUNDDOWN(IF(AF15-AG38&lt;=0,0,AF15-AG38),-3)</f>
        <v>0</v>
      </c>
      <c r="AH40" s="23" t="n">
        <f aca="false">ROUNDDOWN(IF(AG15-AH38&lt;=0,0,AG15-AH38),-3)</f>
        <v>0</v>
      </c>
      <c r="AI40" s="23" t="n">
        <f aca="false">ROUNDDOWN(IF(AH15-AI38&lt;=0,0,AH15-AI38),-3)</f>
        <v>0</v>
      </c>
      <c r="AJ40" s="23" t="n">
        <f aca="false">ROUNDDOWN(IF(AI15-AJ38&lt;=0,0,AI15-AJ38),-3)</f>
        <v>0</v>
      </c>
      <c r="AK40" s="23" t="n">
        <f aca="false">ROUNDDOWN(IF(AJ15-AK38&lt;=0,0,AJ15-AK38),-3)</f>
        <v>0</v>
      </c>
      <c r="AL40" s="23" t="n">
        <f aca="false">ROUNDDOWN(IF(AK15-AL38&lt;=0,0,AK15-AL38),-3)</f>
        <v>0</v>
      </c>
      <c r="AM40" s="23" t="n">
        <f aca="false">ROUNDDOWN(IF(AL15-AM38&lt;=0,0,AL15-AM38),-3)</f>
        <v>0</v>
      </c>
      <c r="AN40" s="23" t="n">
        <f aca="false">ROUNDDOWN(IF(AM15-AN38&lt;=0,0,AM15-AN38),-3)</f>
        <v>0</v>
      </c>
      <c r="AO40" s="23" t="n">
        <f aca="false">ROUNDDOWN(IF(AN15-AO38&lt;=0,0,AN15-AO38),-3)</f>
        <v>0</v>
      </c>
      <c r="AP40" s="23" t="n">
        <f aca="false">ROUNDDOWN(IF(AO15-AP38&lt;=0,0,AO15-AP38),-3)</f>
        <v>0</v>
      </c>
      <c r="AQ40" s="23" t="n">
        <f aca="false">ROUNDDOWN(IF(AP15-AQ38&lt;=0,0,AP15-AQ38),-3)</f>
        <v>0</v>
      </c>
      <c r="AR40" s="23" t="n">
        <f aca="false">ROUNDDOWN(IF(AQ15-AR38&lt;=0,0,AQ15-AR38),-3)</f>
        <v>0</v>
      </c>
      <c r="AS40" s="23" t="n">
        <f aca="false">ROUNDDOWN(IF(AR15-AS38&lt;=0,0,AR15-AS38),-3)</f>
        <v>0</v>
      </c>
    </row>
    <row r="41" customFormat="false" ht="17" hidden="false" customHeight="true" outlineLevel="0" collapsed="false">
      <c r="A41" s="123" t="s">
        <v>157</v>
      </c>
      <c r="B41" s="39" t="s">
        <v>28</v>
      </c>
      <c r="C41" s="23"/>
      <c r="D41" s="125" t="n">
        <f aca="false">IF(OR(D39=0,D39&gt;($F$86+1)),0,IF(C4=0,$K$88,IF(C4&lt;69,$K$86,$K$87)))</f>
        <v>0</v>
      </c>
      <c r="E41" s="125" t="n">
        <f aca="false">IF(OR(E39=0,E39&gt;($F$86+1)),0,IF(D4=0,$K$88,IF(D4&lt;69,$K$86,$K$87)))</f>
        <v>0</v>
      </c>
      <c r="F41" s="125" t="n">
        <f aca="false">IF(OR(F39=0,F39&gt;($F$86+1)),0,IF(E4=0,$K$88,IF(E4&lt;69,$K$86,$K$87)))</f>
        <v>0</v>
      </c>
      <c r="G41" s="125" t="n">
        <f aca="false">IF(OR(G39=0,G39&gt;($F$86+1)),0,IF(F4=0,$K$88,IF(F4&lt;69,$K$86,$K$87)))</f>
        <v>0</v>
      </c>
      <c r="H41" s="125" t="n">
        <f aca="false">IF(OR(H39=0,H39&gt;($F$86+1)),0,IF(G4=0,$K$88,IF(G4&lt;69,$K$86,$K$87)))</f>
        <v>0</v>
      </c>
      <c r="I41" s="125" t="n">
        <f aca="false">IF(OR(I39=0,I39&gt;($F$86+1)),0,IF(H4=0,$K$88,IF(H4&lt;69,$K$86,$K$87)))</f>
        <v>0</v>
      </c>
      <c r="J41" s="125" t="n">
        <f aca="false">IF(OR(J39=0,J39&gt;($F$86+1)),0,IF(I4=0,$K$88,IF(I4&lt;69,$K$86,$K$87)))</f>
        <v>0</v>
      </c>
      <c r="K41" s="125" t="n">
        <f aca="false">IF(OR(K39=0,K39&gt;($F$86+1)),0,IF(J4=0,$K$88,IF(J4&lt;69,$K$86,$K$87)))</f>
        <v>0</v>
      </c>
      <c r="L41" s="125" t="n">
        <f aca="false">IF(OR(L39=0,L39&gt;($F$86+1)),0,IF(K4=0,$K$88,IF(K4&lt;69,$K$86,$K$87)))</f>
        <v>0</v>
      </c>
      <c r="M41" s="125" t="n">
        <f aca="false">IF(OR(M39=0,M39&gt;($F$86+1)),0,IF(L4=0,$K$88,IF(L4&lt;69,$K$86,$K$87)))</f>
        <v>0</v>
      </c>
      <c r="N41" s="125" t="n">
        <f aca="false">IF(OR(N39=0,N39&gt;($F$86+1)),0,IF(M4=0,$K$88,IF(M4&lt;69,$K$86,$K$87)))</f>
        <v>0</v>
      </c>
      <c r="O41" s="125" t="n">
        <f aca="false">IF(OR(O39=0,O39&gt;($F$86+1)),0,IF(N4=0,$K$88,IF(N4&lt;69,$K$86,$K$87)))</f>
        <v>0</v>
      </c>
      <c r="P41" s="125" t="n">
        <f aca="false">IF(OR(P39=0,P39&gt;($F$86+1)),0,IF(O4=0,$K$88,IF(O4&lt;69,$K$86,$K$87)))</f>
        <v>0</v>
      </c>
      <c r="Q41" s="125" t="n">
        <f aca="false">IF(OR(Q39=0,Q39&gt;($F$86+1)),0,IF(P4=0,$K$88,IF(P4&lt;69,$K$86,$K$87)))</f>
        <v>0</v>
      </c>
      <c r="R41" s="125" t="n">
        <f aca="false">IF(OR(R39=0,R39&gt;($F$86+1)),0,IF(Q4=0,$K$88,IF(Q4&lt;69,$K$86,$K$87)))</f>
        <v>0</v>
      </c>
      <c r="S41" s="125" t="n">
        <f aca="false">IF(OR(S39=0,S39&gt;($F$86+1)),0,IF(R4=0,$K$88,IF(R4&lt;69,$K$86,$K$87)))</f>
        <v>0</v>
      </c>
      <c r="T41" s="125" t="n">
        <f aca="false">IF(OR(T39=0,T39&gt;($F$86+1)),0,IF(S4=0,$K$88,IF(S4&lt;69,$K$86,$K$87)))</f>
        <v>0</v>
      </c>
      <c r="U41" s="125" t="n">
        <f aca="false">IF(OR(U39=0,U39&gt;($F$86+1)),0,IF(T4=0,$K$88,IF(T4&lt;69,$K$86,$K$87)))</f>
        <v>0</v>
      </c>
      <c r="V41" s="125" t="n">
        <f aca="false">IF(OR(V39=0,V39&gt;($F$86+1)),0,IF(U4=0,$K$88,IF(U4&lt;69,$K$86,$K$87)))</f>
        <v>0</v>
      </c>
      <c r="W41" s="125" t="n">
        <f aca="false">IF(OR(W39=0,W39&gt;($F$86+1)),0,IF(V4=0,$K$88,IF(V4&lt;69,$K$86,$K$87)))</f>
        <v>0</v>
      </c>
      <c r="X41" s="125" t="n">
        <f aca="false">IF(OR(X39=0,X39&gt;($F$86+1)),0,IF(W4=0,$K$88,IF(W4&lt;69,$K$86,$K$87)))</f>
        <v>0</v>
      </c>
      <c r="Y41" s="125" t="n">
        <f aca="false">IF(OR(Y39=0,Y39&gt;($F$86+1)),0,IF(X4=0,$K$88,IF(X4&lt;69,$K$86,$K$87)))</f>
        <v>0</v>
      </c>
      <c r="Z41" s="125" t="n">
        <f aca="false">IF(OR(Z39=0,Z39&gt;($F$86+1)),0,IF(Y4=0,$K$88,IF(Y4&lt;69,$K$86,$K$87)))</f>
        <v>0</v>
      </c>
      <c r="AA41" s="125" t="n">
        <f aca="false">IF(OR(AA39=0,AA39&gt;($F$86+1)),0,IF(Z4=0,$K$88,IF(Z4&lt;69,$K$86,$K$87)))</f>
        <v>0</v>
      </c>
      <c r="AB41" s="125" t="n">
        <f aca="false">IF(OR(AB39=0,AB39&gt;($F$86+1)),0,IF(AA4=0,$K$88,IF(AA4&lt;69,$K$86,$K$87)))</f>
        <v>0</v>
      </c>
      <c r="AC41" s="125" t="n">
        <f aca="false">IF(OR(AC39=0,AC39&gt;($F$86+1)),0,IF(AB4=0,$K$88,IF(AB4&lt;69,$K$86,$K$87)))</f>
        <v>0</v>
      </c>
      <c r="AD41" s="125" t="n">
        <f aca="false">IF(OR(AD39=0,AD39&gt;($F$86+1)),0,IF(AC4=0,$K$88,IF(AC4&lt;69,$K$86,$K$87)))</f>
        <v>0</v>
      </c>
      <c r="AE41" s="125" t="n">
        <f aca="false">IF(OR(AE39=0,AE39&gt;($F$86+1)),0,IF(AD4=0,$K$88,IF(AD4&lt;69,$K$86,$K$87)))</f>
        <v>0</v>
      </c>
      <c r="AF41" s="125" t="n">
        <f aca="false">IF(OR(AF39=0,AF39&gt;($F$86+1)),0,IF(AE4=0,$K$88,IF(AE4&lt;69,$K$86,$K$87)))</f>
        <v>0</v>
      </c>
      <c r="AG41" s="125" t="n">
        <f aca="false">IF(OR(AG39=0,AG39&gt;($F$86+1)),0,IF(AF4=0,$K$88,IF(AF4&lt;69,$K$86,$K$87)))</f>
        <v>0</v>
      </c>
      <c r="AH41" s="125" t="n">
        <f aca="false">IF(OR(AH39=0,AH39&gt;($F$86+1)),0,IF(AG4=0,$K$88,IF(AG4&lt;69,$K$86,$K$87)))</f>
        <v>0</v>
      </c>
      <c r="AI41" s="125" t="n">
        <f aca="false">IF(OR(AI39=0,AI39&gt;($F$86+1)),0,IF(AH4=0,$K$88,IF(AH4&lt;69,$K$86,$K$87)))</f>
        <v>0</v>
      </c>
      <c r="AJ41" s="125" t="n">
        <f aca="false">IF(OR(AJ39=0,AJ39&gt;($F$86+1)),0,IF(AI4=0,$K$88,IF(AI4&lt;69,$K$86,$K$87)))</f>
        <v>0</v>
      </c>
      <c r="AK41" s="125" t="n">
        <f aca="false">IF(OR(AK39=0,AK39&gt;($F$86+1)),0,IF(AJ4=0,$K$88,IF(AJ4&lt;69,$K$86,$K$87)))</f>
        <v>0</v>
      </c>
      <c r="AL41" s="125" t="n">
        <f aca="false">IF(OR(AL39=0,AL39&gt;($F$86+1)),0,IF(AK4=0,$K$88,IF(AK4&lt;69,$K$86,$K$87)))</f>
        <v>0</v>
      </c>
      <c r="AM41" s="125" t="n">
        <f aca="false">IF(OR(AM39=0,AM39&gt;($F$86+1)),0,IF(AL4=0,$K$88,IF(AL4&lt;69,$K$86,$K$87)))</f>
        <v>0</v>
      </c>
      <c r="AN41" s="125" t="n">
        <f aca="false">IF(OR(AN39=0,AN39&gt;($F$86+1)),0,IF(AM4=0,$K$88,IF(AM4&lt;69,$K$86,$K$87)))</f>
        <v>0</v>
      </c>
      <c r="AO41" s="125" t="n">
        <f aca="false">IF(OR(AO39=0,AO39&gt;($F$86+1)),0,IF(AN4=0,$K$88,IF(AN4&lt;69,$K$86,$K$87)))</f>
        <v>0</v>
      </c>
      <c r="AP41" s="125" t="n">
        <f aca="false">IF(OR(AP39=0,AP39&gt;($F$86+1)),0,IF(AO4=0,$K$88,IF(AO4&lt;69,$K$86,$K$87)))</f>
        <v>0</v>
      </c>
      <c r="AQ41" s="125" t="n">
        <f aca="false">IF(OR(AQ39=0,AQ39&gt;($F$86+1)),0,IF(AP4=0,$K$88,IF(AP4&lt;69,$K$86,$K$87)))</f>
        <v>0</v>
      </c>
      <c r="AR41" s="125" t="n">
        <f aca="false">IF(OR(AR39=0,AR39&gt;($F$86+1)),0,IF(AQ4=0,$K$88,IF(AQ4&lt;69,$K$86,$K$87)))</f>
        <v>0</v>
      </c>
      <c r="AS41" s="125" t="n">
        <f aca="false">IF(OR(AS39=0,AS39&gt;($F$86+1)),0,IF(AR4=0,$K$88,IF(AR4&lt;69,$K$86,$K$87)))</f>
        <v>0</v>
      </c>
    </row>
    <row r="42" customFormat="false" ht="17" hidden="false" customHeight="false" outlineLevel="0" collapsed="false">
      <c r="A42" s="123"/>
      <c r="B42" s="39" t="s">
        <v>30</v>
      </c>
      <c r="C42" s="23"/>
      <c r="D42" s="125" t="n">
        <f aca="false">IF(OR(D40=0,D40&gt;($F$86+1)),0,IF(C3=0,$K$88,IF(C3&lt;69,$K$86,$K$87)))</f>
        <v>0</v>
      </c>
      <c r="E42" s="125" t="n">
        <f aca="false">IF(OR(E40=0,E40&gt;($F$86+1)),0,IF(D3=0,$K$88,IF(D3&lt;69,$K$86,$K$87)))</f>
        <v>0</v>
      </c>
      <c r="F42" s="125" t="n">
        <f aca="false">IF(OR(F40=0,F40&gt;($F$86+1)),0,IF(E3=0,$K$88,IF(E3&lt;69,$K$86,$K$87)))</f>
        <v>0</v>
      </c>
      <c r="G42" s="125" t="n">
        <f aca="false">IF(OR(G40=0,G40&gt;($F$86+1)),0,IF(F3=0,$K$88,IF(F3&lt;69,$K$86,$K$87)))</f>
        <v>0</v>
      </c>
      <c r="H42" s="125" t="n">
        <f aca="false">IF(OR(H40=0,H40&gt;($F$86+1)),0,IF(G3=0,$K$88,IF(G3&lt;69,$K$86,$K$87)))</f>
        <v>0</v>
      </c>
      <c r="I42" s="125" t="n">
        <f aca="false">IF(OR(I40=0,I40&gt;($F$86+1)),0,IF(H3=0,$K$88,IF(H3&lt;69,$K$86,$K$87)))</f>
        <v>0</v>
      </c>
      <c r="J42" s="125" t="n">
        <f aca="false">IF(OR(J40=0,J40&gt;($F$86+1)),0,IF(I3=0,$K$88,IF(I3&lt;69,$K$86,$K$87)))</f>
        <v>0</v>
      </c>
      <c r="K42" s="125" t="n">
        <f aca="false">IF(OR(K40=0,K40&gt;($F$86+1)),0,IF(J3=0,$K$88,IF(J3&lt;69,$K$86,$K$87)))</f>
        <v>0</v>
      </c>
      <c r="L42" s="125" t="n">
        <f aca="false">IF(OR(L40=0,L40&gt;($F$86+1)),0,IF(K3=0,$K$88,IF(K3&lt;69,$K$86,$K$87)))</f>
        <v>0</v>
      </c>
      <c r="M42" s="125" t="n">
        <f aca="false">IF(OR(M40=0,M40&gt;($F$86+1)),0,IF(L3=0,$K$88,IF(L3&lt;69,$K$86,$K$87)))</f>
        <v>0</v>
      </c>
      <c r="N42" s="125" t="n">
        <f aca="false">IF(OR(N40=0,N40&gt;($F$86+1)),0,IF(M3=0,$K$88,IF(M3&lt;69,$K$86,$K$87)))</f>
        <v>0</v>
      </c>
      <c r="O42" s="125" t="n">
        <f aca="false">IF(OR(O40=0,O40&gt;($F$86+1)),0,IF(N3=0,$K$88,IF(N3&lt;69,$K$86,$K$87)))</f>
        <v>0</v>
      </c>
      <c r="P42" s="125" t="n">
        <f aca="false">IF(OR(P40=0,P40&gt;($F$86+1)),0,IF(O3=0,$K$88,IF(O3&lt;69,$K$86,$K$87)))</f>
        <v>0</v>
      </c>
      <c r="Q42" s="125" t="n">
        <f aca="false">IF(OR(Q40=0,Q40&gt;($F$86+1)),0,IF(P3=0,$K$88,IF(P3&lt;69,$K$86,$K$87)))</f>
        <v>0</v>
      </c>
      <c r="R42" s="125" t="n">
        <f aca="false">IF(OR(R40=0,R40&gt;($F$86+1)),0,IF(Q3=0,$K$88,IF(Q3&lt;69,$K$86,$K$87)))</f>
        <v>0</v>
      </c>
      <c r="S42" s="125" t="n">
        <f aca="false">IF(OR(S40=0,S40&gt;($F$86+1)),0,IF(R3=0,$K$88,IF(R3&lt;69,$K$86,$K$87)))</f>
        <v>0</v>
      </c>
      <c r="T42" s="125" t="n">
        <f aca="false">IF(OR(T40=0,T40&gt;($F$86+1)),0,IF(S3=0,$K$88,IF(S3&lt;69,$K$86,$K$87)))</f>
        <v>0</v>
      </c>
      <c r="U42" s="125" t="n">
        <f aca="false">IF(OR(U40=0,U40&gt;($F$86+1)),0,IF(T3=0,$K$88,IF(T3&lt;69,$K$86,$K$87)))</f>
        <v>0</v>
      </c>
      <c r="V42" s="125" t="n">
        <f aca="false">IF(OR(V40=0,V40&gt;($F$86+1)),0,IF(U3=0,$K$88,IF(U3&lt;69,$K$86,$K$87)))</f>
        <v>0</v>
      </c>
      <c r="W42" s="125" t="n">
        <f aca="false">IF(OR(W40=0,W40&gt;($F$86+1)),0,IF(V3=0,$K$88,IF(V3&lt;69,$K$86,$K$87)))</f>
        <v>0</v>
      </c>
      <c r="X42" s="125" t="n">
        <f aca="false">IF(OR(X40=0,X40&gt;($F$86+1)),0,IF(W3=0,$K$88,IF(W3&lt;69,$K$86,$K$87)))</f>
        <v>0</v>
      </c>
      <c r="Y42" s="125" t="n">
        <f aca="false">IF(OR(Y40=0,Y40&gt;($F$86+1)),0,IF(X3=0,$K$88,IF(X3&lt;69,$K$86,$K$87)))</f>
        <v>0</v>
      </c>
      <c r="Z42" s="125" t="n">
        <f aca="false">IF(OR(Z40=0,Z40&gt;($F$86+1)),0,IF(Y3=0,$K$88,IF(Y3&lt;69,$K$86,$K$87)))</f>
        <v>0</v>
      </c>
      <c r="AA42" s="125" t="n">
        <f aca="false">IF(OR(AA40=0,AA40&gt;($F$86+1)),0,IF(Z3=0,$K$88,IF(Z3&lt;69,$K$86,$K$87)))</f>
        <v>0</v>
      </c>
      <c r="AB42" s="125" t="n">
        <f aca="false">IF(OR(AB40=0,AB40&gt;($F$86+1)),0,IF(AA3=0,$K$88,IF(AA3&lt;69,$K$86,$K$87)))</f>
        <v>0</v>
      </c>
      <c r="AC42" s="125" t="n">
        <f aca="false">IF(OR(AC40=0,AC40&gt;($F$86+1)),0,IF(AB3=0,$K$88,IF(AB3&lt;69,$K$86,$K$87)))</f>
        <v>0</v>
      </c>
      <c r="AD42" s="125" t="n">
        <f aca="false">IF(OR(AD40=0,AD40&gt;($F$86+1)),0,IF(AC3=0,$K$88,IF(AC3&lt;69,$K$86,$K$87)))</f>
        <v>0</v>
      </c>
      <c r="AE42" s="125" t="n">
        <f aca="false">IF(OR(AE40=0,AE40&gt;($F$86+1)),0,IF(AD3=0,$K$88,IF(AD3&lt;69,$K$86,$K$87)))</f>
        <v>0</v>
      </c>
      <c r="AF42" s="125" t="n">
        <f aca="false">IF(OR(AF40=0,AF40&gt;($F$86+1)),0,IF(AE3=0,$K$88,IF(AE3&lt;69,$K$86,$K$87)))</f>
        <v>0</v>
      </c>
      <c r="AG42" s="125" t="n">
        <f aca="false">IF(OR(AG40=0,AG40&gt;($F$86+1)),0,IF(AF3=0,$K$88,IF(AF3&lt;69,$K$86,$K$87)))</f>
        <v>0</v>
      </c>
      <c r="AH42" s="125" t="n">
        <f aca="false">IF(OR(AH40=0,AH40&gt;($F$86+1)),0,IF(AG3=0,$K$88,IF(AG3&lt;69,$K$86,$K$87)))</f>
        <v>0</v>
      </c>
      <c r="AI42" s="125" t="n">
        <f aca="false">IF(OR(AI40=0,AI40&gt;($F$86+1)),0,IF(AH3=0,$K$88,IF(AH3&lt;69,$K$86,$K$87)))</f>
        <v>0</v>
      </c>
      <c r="AJ42" s="125" t="n">
        <f aca="false">IF(OR(AJ40=0,AJ40&gt;($F$86+1)),0,IF(AI3=0,$K$88,IF(AI3&lt;69,$K$86,$K$87)))</f>
        <v>0</v>
      </c>
      <c r="AK42" s="125" t="n">
        <f aca="false">IF(OR(AK40=0,AK40&gt;($F$86+1)),0,IF(AJ3=0,$K$88,IF(AJ3&lt;69,$K$86,$K$87)))</f>
        <v>0</v>
      </c>
      <c r="AL42" s="125" t="n">
        <f aca="false">IF(OR(AL40=0,AL40&gt;($F$86+1)),0,IF(AK3=0,$K$88,IF(AK3&lt;69,$K$86,$K$87)))</f>
        <v>0</v>
      </c>
      <c r="AM42" s="125" t="n">
        <f aca="false">IF(OR(AM40=0,AM40&gt;($F$86+1)),0,IF(AL3=0,$K$88,IF(AL3&lt;69,$K$86,$K$87)))</f>
        <v>0</v>
      </c>
      <c r="AN42" s="125" t="n">
        <f aca="false">IF(OR(AN40=0,AN40&gt;($F$86+1)),0,IF(AM3=0,$K$88,IF(AM3&lt;69,$K$86,$K$87)))</f>
        <v>0</v>
      </c>
      <c r="AO42" s="125" t="n">
        <f aca="false">IF(OR(AO40=0,AO40&gt;($F$86+1)),0,IF(AN3=0,$K$88,IF(AN3&lt;69,$K$86,$K$87)))</f>
        <v>0</v>
      </c>
      <c r="AP42" s="125" t="n">
        <f aca="false">IF(OR(AP40=0,AP40&gt;($F$86+1)),0,IF(AO3=0,$K$88,IF(AO3&lt;69,$K$86,$K$87)))</f>
        <v>0</v>
      </c>
      <c r="AQ42" s="125" t="n">
        <f aca="false">IF(OR(AQ40=0,AQ40&gt;($F$86+1)),0,IF(AP3=0,$K$88,IF(AP3&lt;69,$K$86,$K$87)))</f>
        <v>0</v>
      </c>
      <c r="AR42" s="125" t="n">
        <f aca="false">IF(OR(AR40=0,AR40&gt;($F$86+1)),0,IF(AQ3=0,$K$88,IF(AQ3&lt;69,$K$86,$K$87)))</f>
        <v>0</v>
      </c>
      <c r="AS42" s="125" t="n">
        <f aca="false">IF(OR(AS40=0,AS40&gt;($F$86+1)),0,IF(AR3=0,$K$88,IF(AR3&lt;69,$K$86,$K$87)))</f>
        <v>0</v>
      </c>
    </row>
    <row r="43" customFormat="false" ht="17" hidden="false" customHeight="true" outlineLevel="0" collapsed="false">
      <c r="A43" s="123" t="s">
        <v>158</v>
      </c>
      <c r="B43" s="39" t="s">
        <v>28</v>
      </c>
      <c r="C43" s="23"/>
      <c r="D43" s="23" t="n">
        <f aca="false">D39*$E$91</f>
        <v>0</v>
      </c>
      <c r="E43" s="23" t="n">
        <f aca="false">E39*$E$91</f>
        <v>0</v>
      </c>
      <c r="F43" s="23" t="n">
        <f aca="false">F39*$E$91</f>
        <v>0</v>
      </c>
      <c r="G43" s="23" t="n">
        <f aca="false">G39*$E$91</f>
        <v>0</v>
      </c>
      <c r="H43" s="23" t="n">
        <f aca="false">H39*$E$91</f>
        <v>0</v>
      </c>
      <c r="I43" s="23" t="n">
        <f aca="false">I39*$E$91</f>
        <v>0</v>
      </c>
      <c r="J43" s="23" t="n">
        <f aca="false">J39*$E$91</f>
        <v>0</v>
      </c>
      <c r="K43" s="23" t="n">
        <f aca="false">K39*$E$91</f>
        <v>0</v>
      </c>
      <c r="L43" s="23" t="n">
        <f aca="false">L39*$E$91</f>
        <v>0</v>
      </c>
      <c r="M43" s="23" t="n">
        <f aca="false">M39*$E$91</f>
        <v>0</v>
      </c>
      <c r="N43" s="23" t="n">
        <f aca="false">N39*$E$91</f>
        <v>0</v>
      </c>
      <c r="O43" s="23" t="n">
        <f aca="false">O39*$E$91</f>
        <v>0</v>
      </c>
      <c r="P43" s="23" t="n">
        <f aca="false">P39*$E$91</f>
        <v>0</v>
      </c>
      <c r="Q43" s="23" t="n">
        <f aca="false">Q39*$E$91</f>
        <v>0</v>
      </c>
      <c r="R43" s="23" t="n">
        <f aca="false">R39*$E$91</f>
        <v>0</v>
      </c>
      <c r="S43" s="23" t="n">
        <f aca="false">S39*$E$91</f>
        <v>0</v>
      </c>
      <c r="T43" s="23" t="n">
        <f aca="false">T39*$E$91</f>
        <v>0</v>
      </c>
      <c r="U43" s="23" t="n">
        <f aca="false">U39*$E$91</f>
        <v>0</v>
      </c>
      <c r="V43" s="23" t="n">
        <f aca="false">V39*$E$91</f>
        <v>0</v>
      </c>
      <c r="W43" s="23" t="n">
        <f aca="false">W39*$E$91</f>
        <v>0</v>
      </c>
      <c r="X43" s="23" t="n">
        <f aca="false">X39*$E$91</f>
        <v>0</v>
      </c>
      <c r="Y43" s="23" t="n">
        <f aca="false">Y39*$E$91</f>
        <v>0</v>
      </c>
      <c r="Z43" s="23" t="n">
        <f aca="false">Z39*$E$91</f>
        <v>0</v>
      </c>
      <c r="AA43" s="23" t="n">
        <f aca="false">AA39*$E$91</f>
        <v>0</v>
      </c>
      <c r="AB43" s="23" t="n">
        <f aca="false">AB39*$E$91</f>
        <v>0</v>
      </c>
      <c r="AC43" s="23" t="n">
        <f aca="false">AC39*$E$91</f>
        <v>0</v>
      </c>
      <c r="AD43" s="23" t="n">
        <f aca="false">AD39*$E$91</f>
        <v>0</v>
      </c>
      <c r="AE43" s="23" t="n">
        <f aca="false">AE39*$E$91</f>
        <v>0</v>
      </c>
      <c r="AF43" s="23" t="n">
        <f aca="false">AF39*$E$91</f>
        <v>0</v>
      </c>
      <c r="AG43" s="23" t="n">
        <f aca="false">AG39*$E$91</f>
        <v>0</v>
      </c>
      <c r="AH43" s="23" t="n">
        <f aca="false">AH39*$E$91</f>
        <v>0</v>
      </c>
      <c r="AI43" s="23" t="n">
        <f aca="false">AI39*$E$91</f>
        <v>0</v>
      </c>
      <c r="AJ43" s="23" t="n">
        <f aca="false">AJ39*$E$91</f>
        <v>0</v>
      </c>
      <c r="AK43" s="23" t="n">
        <f aca="false">AK39*$E$91</f>
        <v>0</v>
      </c>
      <c r="AL43" s="23" t="n">
        <f aca="false">AL39*$E$91</f>
        <v>0</v>
      </c>
      <c r="AM43" s="23" t="n">
        <f aca="false">AM39*$E$91</f>
        <v>0</v>
      </c>
      <c r="AN43" s="23" t="n">
        <f aca="false">AN39*$E$91</f>
        <v>0</v>
      </c>
      <c r="AO43" s="23" t="n">
        <f aca="false">AO39*$E$91</f>
        <v>0</v>
      </c>
      <c r="AP43" s="23" t="n">
        <f aca="false">AP39*$E$91</f>
        <v>0</v>
      </c>
      <c r="AQ43" s="23" t="n">
        <f aca="false">AQ39*$E$91</f>
        <v>0</v>
      </c>
      <c r="AR43" s="23" t="n">
        <f aca="false">AR39*$E$91</f>
        <v>0</v>
      </c>
      <c r="AS43" s="23" t="n">
        <f aca="false">AS39*$E$91</f>
        <v>0</v>
      </c>
    </row>
    <row r="44" customFormat="false" ht="17" hidden="false" customHeight="false" outlineLevel="0" collapsed="false">
      <c r="A44" s="123"/>
      <c r="B44" s="39" t="s">
        <v>30</v>
      </c>
      <c r="C44" s="23"/>
      <c r="D44" s="23" t="n">
        <f aca="false">D40*$E$91</f>
        <v>0</v>
      </c>
      <c r="E44" s="23" t="n">
        <f aca="false">E40*$E$91</f>
        <v>0</v>
      </c>
      <c r="F44" s="23" t="n">
        <f aca="false">F40*$E$91</f>
        <v>0</v>
      </c>
      <c r="G44" s="23" t="n">
        <f aca="false">G40*$E$91</f>
        <v>0</v>
      </c>
      <c r="H44" s="23" t="n">
        <f aca="false">H40*$E$91</f>
        <v>0</v>
      </c>
      <c r="I44" s="23" t="n">
        <f aca="false">I40*$E$91</f>
        <v>0</v>
      </c>
      <c r="J44" s="23" t="n">
        <f aca="false">J40*$E$91</f>
        <v>0</v>
      </c>
      <c r="K44" s="23" t="n">
        <f aca="false">K40*$E$91</f>
        <v>0</v>
      </c>
      <c r="L44" s="23" t="n">
        <f aca="false">L40*$E$91</f>
        <v>0</v>
      </c>
      <c r="M44" s="23" t="n">
        <f aca="false">M40*$E$91</f>
        <v>0</v>
      </c>
      <c r="N44" s="23" t="n">
        <f aca="false">N40*$E$91</f>
        <v>0</v>
      </c>
      <c r="O44" s="23" t="n">
        <f aca="false">O40*$E$91</f>
        <v>0</v>
      </c>
      <c r="P44" s="23" t="n">
        <f aca="false">P40*$E$91</f>
        <v>0</v>
      </c>
      <c r="Q44" s="23" t="n">
        <f aca="false">Q40*$E$91</f>
        <v>0</v>
      </c>
      <c r="R44" s="23" t="n">
        <f aca="false">R40*$E$91</f>
        <v>0</v>
      </c>
      <c r="S44" s="23" t="n">
        <f aca="false">S40*$E$91</f>
        <v>0</v>
      </c>
      <c r="T44" s="23" t="n">
        <f aca="false">T40*$E$91</f>
        <v>0</v>
      </c>
      <c r="U44" s="23" t="n">
        <f aca="false">U40*$E$91</f>
        <v>0</v>
      </c>
      <c r="V44" s="23" t="n">
        <f aca="false">V40*$E$91</f>
        <v>0</v>
      </c>
      <c r="W44" s="23" t="n">
        <f aca="false">W40*$E$91</f>
        <v>0</v>
      </c>
      <c r="X44" s="23" t="n">
        <f aca="false">X40*$E$91</f>
        <v>0</v>
      </c>
      <c r="Y44" s="23" t="n">
        <f aca="false">Y40*$E$91</f>
        <v>0</v>
      </c>
      <c r="Z44" s="23" t="n">
        <f aca="false">Z40*$E$91</f>
        <v>0</v>
      </c>
      <c r="AA44" s="23" t="n">
        <f aca="false">AA40*$E$91</f>
        <v>0</v>
      </c>
      <c r="AB44" s="23" t="n">
        <f aca="false">AB40*$E$91</f>
        <v>0</v>
      </c>
      <c r="AC44" s="23" t="n">
        <f aca="false">AC40*$E$91</f>
        <v>0</v>
      </c>
      <c r="AD44" s="23" t="n">
        <f aca="false">AD40*$E$91</f>
        <v>0</v>
      </c>
      <c r="AE44" s="23" t="n">
        <f aca="false">AE40*$E$91</f>
        <v>0</v>
      </c>
      <c r="AF44" s="23" t="n">
        <f aca="false">AF40*$E$91</f>
        <v>0</v>
      </c>
      <c r="AG44" s="23" t="n">
        <f aca="false">AG40*$E$91</f>
        <v>0</v>
      </c>
      <c r="AH44" s="23" t="n">
        <f aca="false">AH40*$E$91</f>
        <v>0</v>
      </c>
      <c r="AI44" s="23" t="n">
        <f aca="false">AI40*$E$91</f>
        <v>0</v>
      </c>
      <c r="AJ44" s="23" t="n">
        <f aca="false">AJ40*$E$91</f>
        <v>0</v>
      </c>
      <c r="AK44" s="23" t="n">
        <f aca="false">AK40*$E$91</f>
        <v>0</v>
      </c>
      <c r="AL44" s="23" t="n">
        <f aca="false">AL40*$E$91</f>
        <v>0</v>
      </c>
      <c r="AM44" s="23" t="n">
        <f aca="false">AM40*$E$91</f>
        <v>0</v>
      </c>
      <c r="AN44" s="23" t="n">
        <f aca="false">AN40*$E$91</f>
        <v>0</v>
      </c>
      <c r="AO44" s="23" t="n">
        <f aca="false">AO40*$E$91</f>
        <v>0</v>
      </c>
      <c r="AP44" s="23" t="n">
        <f aca="false">AP40*$E$91</f>
        <v>0</v>
      </c>
      <c r="AQ44" s="23" t="n">
        <f aca="false">AQ40*$E$91</f>
        <v>0</v>
      </c>
      <c r="AR44" s="23" t="n">
        <f aca="false">AR40*$E$91</f>
        <v>0</v>
      </c>
      <c r="AS44" s="23" t="n">
        <f aca="false">AS40*$E$91</f>
        <v>0</v>
      </c>
    </row>
    <row r="45" customFormat="false" ht="17" hidden="false" customHeight="true" outlineLevel="0" collapsed="false">
      <c r="A45" s="123" t="s">
        <v>159</v>
      </c>
      <c r="B45" s="39" t="s">
        <v>28</v>
      </c>
      <c r="C45" s="23"/>
      <c r="D45" s="23" t="n">
        <f aca="false">IF(D3=0,0,IF(D4=0,IF((C14-C17)&lt;=$F$89,0,$H$89),IF((C14-C17)&lt;=($F$90*COUNTIF(D3:D4,"&lt;&gt;0")+$K$90+$L$90),0,$H$89)))</f>
        <v>0</v>
      </c>
      <c r="E45" s="23" t="n">
        <f aca="false">IF(E3=0,0,IF(E4=0,IF((D14-D17)&lt;=$F$89,0,$H$89),IF((D14-D17)&lt;=($F$90*COUNTIF(E3:E4,"&lt;&gt;0")+$K$90+$L$90),0,$H$89)))</f>
        <v>0</v>
      </c>
      <c r="F45" s="23" t="n">
        <f aca="false">IF(F3=0,0,IF(F4=0,IF((E14-E17)&lt;=$F$89,0,$H$89),IF((E14-E17)&lt;=($F$90*COUNTIF(F3:F4,"&lt;&gt;0")+$K$90+$L$90),0,$H$89)))</f>
        <v>0</v>
      </c>
      <c r="G45" s="23" t="n">
        <f aca="false">IF(G3=0,0,IF(G4=0,IF((F14-F17)&lt;=$F$89,0,$H$89),IF((F14-F17)&lt;=($F$90*COUNTIF(G3:G4,"&lt;&gt;0")+$K$90+$L$90),0,$H$89)))</f>
        <v>0</v>
      </c>
      <c r="H45" s="23" t="n">
        <f aca="false">IF(H3=0,0,IF(H4=0,IF((G14-G17)&lt;=$F$89,0,$H$89),IF((G14-G17)&lt;=($F$90*COUNTIF(H3:H4,"&lt;&gt;0")+$K$90+$L$90),0,$H$89)))</f>
        <v>0</v>
      </c>
      <c r="I45" s="23" t="n">
        <f aca="false">IF(I3=0,0,IF(I4=0,IF((H14-H17)&lt;=$F$89,0,$H$89),IF((H14-H17)&lt;=($F$90*COUNTIF(I3:I4,"&lt;&gt;0")+$K$90+$L$90),0,$H$89)))</f>
        <v>0</v>
      </c>
      <c r="J45" s="23" t="n">
        <f aca="false">IF(J3=0,0,IF(J4=0,IF((I14-I17)&lt;=$F$89,0,$H$89),IF((I14-I17)&lt;=($F$90*COUNTIF(J3:J4,"&lt;&gt;0")+$K$90+$L$90),0,$H$89)))</f>
        <v>0</v>
      </c>
      <c r="K45" s="23" t="n">
        <f aca="false">IF(K3=0,0,IF(K4=0,IF((J14-J17)&lt;=$F$89,0,$H$89),IF((J14-J17)&lt;=($F$90*COUNTIF(K3:K4,"&lt;&gt;0")+$K$90+$L$90),0,$H$89)))</f>
        <v>0</v>
      </c>
      <c r="L45" s="23" t="n">
        <f aca="false">IF(L3=0,0,IF(L4=0,IF((K14-K17)&lt;=$F$89,0,$H$89),IF((K14-K17)&lt;=($F$90*COUNTIF(L3:L4,"&lt;&gt;0")+$K$90+$L$90),0,$H$89)))</f>
        <v>0</v>
      </c>
      <c r="M45" s="23" t="n">
        <f aca="false">IF(M3=0,0,IF(M4=0,IF((L14-L17)&lt;=$F$89,0,$H$89),IF((L14-L17)&lt;=($F$90*COUNTIF(M3:M4,"&lt;&gt;0")+$K$90+$L$90),0,$H$89)))</f>
        <v>0</v>
      </c>
      <c r="N45" s="23" t="n">
        <f aca="false">IF(N3=0,0,IF(N4=0,IF((M14-M17)&lt;=$F$89,0,$H$89),IF((M14-M17)&lt;=($F$90*COUNTIF(N3:N4,"&lt;&gt;0")+$K$90+$L$90),0,$H$89)))</f>
        <v>0</v>
      </c>
      <c r="O45" s="23" t="n">
        <f aca="false">IF(O3=0,0,IF(O4=0,IF((N14-N17)&lt;=$F$89,0,$H$89),IF((N14-N17)&lt;=($F$90*COUNTIF(O3:O4,"&lt;&gt;0")+$K$90+$L$90),0,$H$89)))</f>
        <v>0</v>
      </c>
      <c r="P45" s="23" t="n">
        <f aca="false">IF(P3=0,0,IF(P4=0,IF((O14-O17)&lt;=$F$89,0,$H$89),IF((O14-O17)&lt;=($F$90*COUNTIF(P3:P4,"&lt;&gt;0")+$K$90+$L$90),0,$H$89)))</f>
        <v>0</v>
      </c>
      <c r="Q45" s="23" t="n">
        <f aca="false">IF(Q3=0,0,IF(Q4=0,IF((P14-P17)&lt;=$F$89,0,$H$89),IF((P14-P17)&lt;=($F$90*COUNTIF(Q3:Q4,"&lt;&gt;0")+$K$90+$L$90),0,$H$89)))</f>
        <v>0</v>
      </c>
      <c r="R45" s="23" t="n">
        <f aca="false">IF(R3=0,0,IF(R4=0,IF((Q14-Q17)&lt;=$F$89,0,$H$89),IF((Q14-Q17)&lt;=($F$90*COUNTIF(R3:R4,"&lt;&gt;0")+$K$90+$L$90),0,$H$89)))</f>
        <v>0</v>
      </c>
      <c r="S45" s="23" t="n">
        <f aca="false">IF(S3=0,0,IF(S4=0,IF((R14-R17)&lt;=$F$89,0,$H$89),IF((R14-R17)&lt;=($F$90*COUNTIF(S3:S4,"&lt;&gt;0")+$K$90+$L$90),0,$H$89)))</f>
        <v>0</v>
      </c>
      <c r="T45" s="23" t="n">
        <f aca="false">IF(T3=0,0,IF(T4=0,IF((S14-S17)&lt;=$F$89,0,$H$89),IF((S14-S17)&lt;=($F$90*COUNTIF(T3:T4,"&lt;&gt;0")+$K$90+$L$90),0,$H$89)))</f>
        <v>0</v>
      </c>
      <c r="U45" s="23" t="n">
        <f aca="false">IF(U3=0,0,IF(U4=0,IF((T14-T17)&lt;=$F$89,0,$H$89),IF((T14-T17)&lt;=($F$90*COUNTIF(U3:U4,"&lt;&gt;0")+$K$90+$L$90),0,$H$89)))</f>
        <v>0</v>
      </c>
      <c r="V45" s="23" t="n">
        <f aca="false">IF(V3=0,0,IF(V4=0,IF((U14-U17)&lt;=$F$89,0,$H$89),IF((U14-U17)&lt;=($F$90*COUNTIF(V3:V4,"&lt;&gt;0")+$K$90+$L$90),0,$H$89)))</f>
        <v>0</v>
      </c>
      <c r="W45" s="23" t="n">
        <f aca="false">IF(W3=0,0,IF(W4=0,IF((V14-V17)&lt;=$F$89,0,$H$89),IF((V14-V17)&lt;=($F$90*COUNTIF(W3:W4,"&lt;&gt;0")+$K$90+$L$90),0,$H$89)))</f>
        <v>0</v>
      </c>
      <c r="X45" s="23" t="n">
        <f aca="false">IF(X3=0,0,IF(X4=0,IF((W14-W17)&lt;=$F$89,0,$H$89),IF((W14-W17)&lt;=($F$90*COUNTIF(X3:X4,"&lt;&gt;0")+$K$90+$L$90),0,$H$89)))</f>
        <v>0</v>
      </c>
      <c r="Y45" s="23" t="n">
        <f aca="false">IF(Y3=0,0,IF(Y4=0,IF((X14-X17)&lt;=$F$89,0,$H$89),IF((X14-X17)&lt;=($F$90*COUNTIF(Y3:Y4,"&lt;&gt;0")+$K$90+$L$90),0,$H$89)))</f>
        <v>0</v>
      </c>
      <c r="Z45" s="23" t="n">
        <f aca="false">IF(Z3=0,0,IF(Z4=0,IF((Y14-Y17)&lt;=$F$89,0,$H$89),IF((Y14-Y17)&lt;=($F$90*COUNTIF(Z3:Z4,"&lt;&gt;0")+$K$90+$L$90),0,$H$89)))</f>
        <v>0</v>
      </c>
      <c r="AA45" s="23" t="n">
        <f aca="false">IF(AA3=0,0,IF(AA4=0,IF((Z14-Z17)&lt;=$F$89,0,$H$89),IF((Z14-Z17)&lt;=($F$90*COUNTIF(AA3:AA4,"&lt;&gt;0")+$K$90+$L$90),0,$H$89)))</f>
        <v>0</v>
      </c>
      <c r="AB45" s="23" t="n">
        <f aca="false">IF(AB3=0,0,IF(AB4=0,IF((AA14-AA17)&lt;=$F$89,0,$H$89),IF((AA14-AA17)&lt;=($F$90*COUNTIF(AB3:AB4,"&lt;&gt;0")+$K$90+$L$90),0,$H$89)))</f>
        <v>0</v>
      </c>
      <c r="AC45" s="23" t="n">
        <f aca="false">IF(AC3=0,0,IF(AC4=0,IF((AB14-AB17)&lt;=$F$89,0,$H$89),IF((AB14-AB17)&lt;=($F$90*COUNTIF(AC3:AC4,"&lt;&gt;0")+$K$90+$L$90),0,$H$89)))</f>
        <v>0</v>
      </c>
      <c r="AD45" s="23" t="n">
        <f aca="false">IF(AD3=0,0,IF(AD4=0,IF((AC14-AC17)&lt;=$F$89,0,$H$89),IF((AC14-AC17)&lt;=($F$90*COUNTIF(AD3:AD4,"&lt;&gt;0")+$K$90+$L$90),0,$H$89)))</f>
        <v>0</v>
      </c>
      <c r="AE45" s="23" t="n">
        <f aca="false">IF(AE3=0,0,IF(AE4=0,IF((AD14-AD17)&lt;=$F$89,0,$H$89),IF((AD14-AD17)&lt;=($F$90*COUNTIF(AE3:AE4,"&lt;&gt;0")+$K$90+$L$90),0,$H$89)))</f>
        <v>0</v>
      </c>
      <c r="AF45" s="23" t="n">
        <f aca="false">IF(AF3=0,0,IF(AF4=0,IF((AE14-AE17)&lt;=$F$89,0,$H$89),IF((AE14-AE17)&lt;=($F$90*COUNTIF(AF3:AF4,"&lt;&gt;0")+$K$90+$L$90),0,$H$89)))</f>
        <v>0</v>
      </c>
      <c r="AG45" s="23" t="n">
        <f aca="false">IF(AG3=0,0,IF(AG4=0,IF((AF14-AF17)&lt;=$F$89,0,$H$89),IF((AF14-AF17)&lt;=($F$90*COUNTIF(AG3:AG4,"&lt;&gt;0")+$K$90+$L$90),0,$H$89)))</f>
        <v>0</v>
      </c>
      <c r="AH45" s="23" t="n">
        <f aca="false">IF(AH3=0,0,IF(AH4=0,IF((AG14-AG17)&lt;=$F$89,0,$H$89),IF((AG14-AG17)&lt;=($F$90*COUNTIF(AH3:AH4,"&lt;&gt;0")+$K$90+$L$90),0,$H$89)))</f>
        <v>0</v>
      </c>
      <c r="AI45" s="23" t="n">
        <f aca="false">IF(AI3=0,0,IF(AI4=0,IF((AH14-AH17)&lt;=$F$89,0,$H$89),IF((AH14-AH17)&lt;=($F$90*COUNTIF(AI3:AI4,"&lt;&gt;0")+$K$90+$L$90),0,$H$89)))</f>
        <v>0</v>
      </c>
      <c r="AJ45" s="23" t="n">
        <f aca="false">IF(AJ3=0,0,IF(AJ4=0,IF((AI14-AI17)&lt;=$F$89,0,$H$89),IF((AI14-AI17)&lt;=($F$90*COUNTIF(AJ3:AJ4,"&lt;&gt;0")+$K$90+$L$90),0,$H$89)))</f>
        <v>0</v>
      </c>
      <c r="AK45" s="23" t="n">
        <f aca="false">IF(AK3=0,0,IF(AK4=0,IF((AJ14-AJ17)&lt;=$F$89,0,$H$89),IF((AJ14-AJ17)&lt;=($F$90*COUNTIF(AK3:AK4,"&lt;&gt;0")+$K$90+$L$90),0,$H$89)))</f>
        <v>0</v>
      </c>
      <c r="AL45" s="23" t="n">
        <f aca="false">IF(AL3=0,0,IF(AL4=0,IF((AK14-AK17)&lt;=$F$89,0,$H$89),IF((AK14-AK17)&lt;=($F$90*COUNTIF(AL3:AL4,"&lt;&gt;0")+$K$90+$L$90),0,$H$89)))</f>
        <v>0</v>
      </c>
      <c r="AM45" s="23" t="n">
        <f aca="false">IF(AM3=0,0,IF(AM4=0,IF((AL14-AL17)&lt;=$F$89,0,$H$89),IF((AL14-AL17)&lt;=($F$90*COUNTIF(AM3:AM4,"&lt;&gt;0")+$K$90+$L$90),0,$H$89)))</f>
        <v>0</v>
      </c>
      <c r="AN45" s="23" t="n">
        <f aca="false">IF(AN3=0,0,IF(AN4=0,IF((AM14-AM17)&lt;=$F$89,0,$H$89),IF((AM14-AM17)&lt;=($F$90*COUNTIF(AN3:AN4,"&lt;&gt;0")+$K$90+$L$90),0,$H$89)))</f>
        <v>0</v>
      </c>
      <c r="AO45" s="23" t="n">
        <f aca="false">IF(AO3=0,0,IF(AO4=0,IF((AN14-AN17)&lt;=$F$89,0,$H$89),IF((AN14-AN17)&lt;=($F$90*COUNTIF(AO3:AO4,"&lt;&gt;0")+$K$90+$L$90),0,$H$89)))</f>
        <v>0</v>
      </c>
      <c r="AP45" s="23" t="n">
        <f aca="false">IF(AP3=0,0,IF(AP4=0,IF((AO14-AO17)&lt;=$F$89,0,$H$89),IF((AO14-AO17)&lt;=($F$90*COUNTIF(AP3:AP4,"&lt;&gt;0")+$K$90+$L$90),0,$H$89)))</f>
        <v>0</v>
      </c>
      <c r="AQ45" s="23" t="n">
        <f aca="false">IF(AQ3=0,0,IF(AQ4=0,IF((AP14-AP17)&lt;=$F$89,0,$H$89),IF((AP14-AP17)&lt;=($F$90*COUNTIF(AQ3:AQ4,"&lt;&gt;0")+$K$90+$L$90),0,$H$89)))</f>
        <v>0</v>
      </c>
      <c r="AR45" s="23" t="n">
        <f aca="false">IF(AR3=0,0,IF(AR4=0,IF((AQ14-AQ17)&lt;=$F$89,0,$H$89),IF((AQ14-AQ17)&lt;=($F$90*COUNTIF(AR3:AR4,"&lt;&gt;0")+$K$90+$L$90),0,$H$89)))</f>
        <v>0</v>
      </c>
      <c r="AS45" s="23" t="n">
        <f aca="false">IF(AS3=0,0,IF(AS4=0,IF((AR14-AR17)&lt;=$F$89,0,$H$89),IF((AR14-AR17)&lt;=($F$90*COUNTIF(AS3:AS4,"&lt;&gt;0")+$K$90+$L$90),0,$H$89)))</f>
        <v>0</v>
      </c>
    </row>
    <row r="46" customFormat="false" ht="17" hidden="false" customHeight="false" outlineLevel="0" collapsed="false">
      <c r="A46" s="123"/>
      <c r="B46" s="39" t="s">
        <v>30</v>
      </c>
      <c r="C46" s="23"/>
      <c r="D46" s="23" t="n">
        <f aca="false">IF(D4=0,0,IF(D3=0,IF((C15-C18)&lt;=$F$89,0,$H$89),IF((C15-C18)&lt;=($F$90*COUNTIF(D3:D4,"&lt;&gt;0")+$K$90+$L$90),0,$H$89)))</f>
        <v>0</v>
      </c>
      <c r="E46" s="23" t="n">
        <f aca="false">IF(E4=0,0,IF(E3=0,IF((D15-D18)&lt;=$F$89,0,$H$89),IF((D15-D18)&lt;=($F$90*COUNTIF(E3:E4,"&lt;&gt;0")+$K$90+$L$90),0,$H$89)))</f>
        <v>0</v>
      </c>
      <c r="F46" s="23" t="n">
        <f aca="false">IF(F4=0,0,IF(F3=0,IF((E15-E18)&lt;=$F$89,0,$H$89),IF((E15-E18)&lt;=($F$90*COUNTIF(F3:F4,"&lt;&gt;0")+$K$90+$L$90),0,$H$89)))</f>
        <v>0</v>
      </c>
      <c r="G46" s="23" t="n">
        <f aca="false">IF(G4=0,0,IF(G3=0,IF((F15-F18)&lt;=$F$89,0,$H$89),IF((F15-F18)&lt;=($F$90*COUNTIF(G3:G4,"&lt;&gt;0")+$K$90+$L$90),0,$H$89)))</f>
        <v>0</v>
      </c>
      <c r="H46" s="23" t="n">
        <f aca="false">IF(H4=0,0,IF(H3=0,IF((G15-G18)&lt;=$F$89,0,$H$89),IF((G15-G18)&lt;=($F$90*COUNTIF(H3:H4,"&lt;&gt;0")+$K$90+$L$90),0,$H$89)))</f>
        <v>0</v>
      </c>
      <c r="I46" s="23" t="n">
        <f aca="false">IF(I4=0,0,IF(I3=0,IF((H15-H18)&lt;=$F$89,0,$H$89),IF((H15-H18)&lt;=($F$90*COUNTIF(I3:I4,"&lt;&gt;0")+$K$90+$L$90),0,$H$89)))</f>
        <v>0</v>
      </c>
      <c r="J46" s="23" t="n">
        <f aca="false">IF(J4=0,0,IF(J3=0,IF((I15-I18)&lt;=$F$89,0,$H$89),IF((I15-I18)&lt;=($F$90*COUNTIF(J3:J4,"&lt;&gt;0")+$K$90+$L$90),0,$H$89)))</f>
        <v>0</v>
      </c>
      <c r="K46" s="23" t="n">
        <f aca="false">IF(K4=0,0,IF(K3=0,IF((J15-J18)&lt;=$F$89,0,$H$89),IF((J15-J18)&lt;=($F$90*COUNTIF(K3:K4,"&lt;&gt;0")+$K$90+$L$90),0,$H$89)))</f>
        <v>0</v>
      </c>
      <c r="L46" s="23" t="n">
        <f aca="false">IF(L4=0,0,IF(L3=0,IF((K15-K18)&lt;=$F$89,0,$H$89),IF((K15-K18)&lt;=($F$90*COUNTIF(L3:L4,"&lt;&gt;0")+$K$90+$L$90),0,$H$89)))</f>
        <v>0</v>
      </c>
      <c r="M46" s="23" t="n">
        <f aca="false">IF(M4=0,0,IF(M3=0,IF((L15-L18)&lt;=$F$89,0,$H$89),IF((L15-L18)&lt;=($F$90*COUNTIF(M3:M4,"&lt;&gt;0")+$K$90+$L$90),0,$H$89)))</f>
        <v>0</v>
      </c>
      <c r="N46" s="23" t="n">
        <f aca="false">IF(N4=0,0,IF(N3=0,IF((M15-M18)&lt;=$F$89,0,$H$89),IF((M15-M18)&lt;=($F$90*COUNTIF(N3:N4,"&lt;&gt;0")+$K$90+$L$90),0,$H$89)))</f>
        <v>0</v>
      </c>
      <c r="O46" s="23" t="n">
        <f aca="false">IF(O4=0,0,IF(O3=0,IF((N15-N18)&lt;=$F$89,0,$H$89),IF((N15-N18)&lt;=($F$90*COUNTIF(O3:O4,"&lt;&gt;0")+$K$90+$L$90),0,$H$89)))</f>
        <v>0</v>
      </c>
      <c r="P46" s="23" t="n">
        <f aca="false">IF(P4=0,0,IF(P3=0,IF((O15-O18)&lt;=$F$89,0,$H$89),IF((O15-O18)&lt;=($F$90*COUNTIF(P3:P4,"&lt;&gt;0")+$K$90+$L$90),0,$H$89)))</f>
        <v>0</v>
      </c>
      <c r="Q46" s="23" t="n">
        <f aca="false">IF(Q4=0,0,IF(Q3=0,IF((P15-P18)&lt;=$F$89,0,$H$89),IF((P15-P18)&lt;=($F$90*COUNTIF(Q3:Q4,"&lt;&gt;0")+$K$90+$L$90),0,$H$89)))</f>
        <v>0</v>
      </c>
      <c r="R46" s="23" t="n">
        <f aca="false">IF(R4=0,0,IF(R3=0,IF((Q15-Q18)&lt;=$F$89,0,$H$89),IF((Q15-Q18)&lt;=($F$90*COUNTIF(R3:R4,"&lt;&gt;0")+$K$90+$L$90),0,$H$89)))</f>
        <v>0</v>
      </c>
      <c r="S46" s="23" t="n">
        <f aca="false">IF(S4=0,0,IF(S3=0,IF((R15-R18)&lt;=$F$89,0,$H$89),IF((R15-R18)&lt;=($F$90*COUNTIF(S3:S4,"&lt;&gt;0")+$K$90+$L$90),0,$H$89)))</f>
        <v>0</v>
      </c>
      <c r="T46" s="23" t="n">
        <f aca="false">IF(T4=0,0,IF(T3=0,IF((S15-S18)&lt;=$F$89,0,$H$89),IF((S15-S18)&lt;=($F$90*COUNTIF(T3:T4,"&lt;&gt;0")+$K$90+$L$90),0,$H$89)))</f>
        <v>0</v>
      </c>
      <c r="U46" s="23" t="n">
        <f aca="false">IF(U4=0,0,IF(U3=0,IF((T15-T18)&lt;=$F$89,0,$H$89),IF((T15-T18)&lt;=($F$90*COUNTIF(U3:U4,"&lt;&gt;0")+$K$90+$L$90),0,$H$89)))</f>
        <v>0</v>
      </c>
      <c r="V46" s="23" t="n">
        <f aca="false">IF(V4=0,0,IF(V3=0,IF((U15-U18)&lt;=$F$89,0,$H$89),IF((U15-U18)&lt;=($F$90*COUNTIF(V3:V4,"&lt;&gt;0")+$K$90+$L$90),0,$H$89)))</f>
        <v>0</v>
      </c>
      <c r="W46" s="23" t="n">
        <f aca="false">IF(W4=0,0,IF(W3=0,IF((V15-V18)&lt;=$F$89,0,$H$89),IF((V15-V18)&lt;=($F$90*COUNTIF(W3:W4,"&lt;&gt;0")+$K$90+$L$90),0,$H$89)))</f>
        <v>0</v>
      </c>
      <c r="X46" s="23" t="n">
        <f aca="false">IF(X4=0,0,IF(X3=0,IF((W15-W18)&lt;=$F$89,0,$H$89),IF((W15-W18)&lt;=($F$90*COUNTIF(X3:X4,"&lt;&gt;0")+$K$90+$L$90),0,$H$89)))</f>
        <v>0</v>
      </c>
      <c r="Y46" s="23" t="n">
        <f aca="false">IF(Y4=0,0,IF(Y3=0,IF((X15-X18)&lt;=$F$89,0,$H$89),IF((X15-X18)&lt;=($F$90*COUNTIF(Y3:Y4,"&lt;&gt;0")+$K$90+$L$90),0,$H$89)))</f>
        <v>0</v>
      </c>
      <c r="Z46" s="23" t="n">
        <f aca="false">IF(Z4=0,0,IF(Z3=0,IF((Y15-Y18)&lt;=$F$89,0,$H$89),IF((Y15-Y18)&lt;=($F$90*COUNTIF(Z3:Z4,"&lt;&gt;0")+$K$90+$L$90),0,$H$89)))</f>
        <v>0</v>
      </c>
      <c r="AA46" s="23" t="n">
        <f aca="false">IF(AA4=0,0,IF(AA3=0,IF((Z15-Z18)&lt;=$F$89,0,$H$89),IF((Z15-Z18)&lt;=($F$90*COUNTIF(AA3:AA4,"&lt;&gt;0")+$K$90+$L$90),0,$H$89)))</f>
        <v>0</v>
      </c>
      <c r="AB46" s="23" t="n">
        <f aca="false">IF(AB4=0,0,IF(AB3=0,IF((AA15-AA18)&lt;=$F$89,0,$H$89),IF((AA15-AA18)&lt;=($F$90*COUNTIF(AB3:AB4,"&lt;&gt;0")+$K$90+$L$90),0,$H$89)))</f>
        <v>0</v>
      </c>
      <c r="AC46" s="23" t="n">
        <f aca="false">IF(AC4=0,0,IF(AC3=0,IF((AB15-AB18)&lt;=$F$89,0,$H$89),IF((AB15-AB18)&lt;=($F$90*COUNTIF(AC3:AC4,"&lt;&gt;0")+$K$90+$L$90),0,$H$89)))</f>
        <v>0</v>
      </c>
      <c r="AD46" s="23" t="n">
        <f aca="false">IF(AD4=0,0,IF(AD3=0,IF((AC15-AC18)&lt;=$F$89,0,$H$89),IF((AC15-AC18)&lt;=($F$90*COUNTIF(AD3:AD4,"&lt;&gt;0")+$K$90+$L$90),0,$H$89)))</f>
        <v>0</v>
      </c>
      <c r="AE46" s="23" t="n">
        <f aca="false">IF(AE4=0,0,IF(AE3=0,IF((AD15-AD18)&lt;=$F$89,0,$H$89),IF((AD15-AD18)&lt;=($F$90*COUNTIF(AE3:AE4,"&lt;&gt;0")+$K$90+$L$90),0,$H$89)))</f>
        <v>0</v>
      </c>
      <c r="AF46" s="23" t="n">
        <f aca="false">IF(AF4=0,0,IF(AF3=0,IF((AE15-AE18)&lt;=$F$89,0,$H$89),IF((AE15-AE18)&lt;=($F$90*COUNTIF(AF3:AF4,"&lt;&gt;0")+$K$90+$L$90),0,$H$89)))</f>
        <v>0</v>
      </c>
      <c r="AG46" s="23" t="n">
        <f aca="false">IF(AG4=0,0,IF(AG3=0,IF((AF15-AF18)&lt;=$F$89,0,$H$89),IF((AF15-AF18)&lt;=($F$90*COUNTIF(AG3:AG4,"&lt;&gt;0")+$K$90+$L$90),0,$H$89)))</f>
        <v>0</v>
      </c>
      <c r="AH46" s="23" t="n">
        <f aca="false">IF(AH4=0,0,IF(AH3=0,IF((AG15-AG18)&lt;=$F$89,0,$H$89),IF((AG15-AG18)&lt;=($F$90*COUNTIF(AH3:AH4,"&lt;&gt;0")+$K$90+$L$90),0,$H$89)))</f>
        <v>0</v>
      </c>
      <c r="AI46" s="23" t="n">
        <f aca="false">IF(AI4=0,0,IF(AI3=0,IF((AH15-AH18)&lt;=$F$89,0,$H$89),IF((AH15-AH18)&lt;=($F$90*COUNTIF(AI3:AI4,"&lt;&gt;0")+$K$90+$L$90),0,$H$89)))</f>
        <v>0</v>
      </c>
      <c r="AJ46" s="23" t="n">
        <f aca="false">IF(AJ4=0,0,IF(AJ3=0,IF((AI15-AI18)&lt;=$F$89,0,$H$89),IF((AI15-AI18)&lt;=($F$90*COUNTIF(AJ3:AJ4,"&lt;&gt;0")+$K$90+$L$90),0,$H$89)))</f>
        <v>0</v>
      </c>
      <c r="AK46" s="23" t="n">
        <f aca="false">IF(AK4=0,0,IF(AK3=0,IF((AJ15-AJ18)&lt;=$F$89,0,$H$89),IF((AJ15-AJ18)&lt;=($F$90*COUNTIF(AK3:AK4,"&lt;&gt;0")+$K$90+$L$90),0,$H$89)))</f>
        <v>0</v>
      </c>
      <c r="AL46" s="23" t="n">
        <f aca="false">IF(AL4=0,0,IF(AL3=0,IF((AK15-AK18)&lt;=$F$89,0,$H$89),IF((AK15-AK18)&lt;=($F$90*COUNTIF(AL3:AL4,"&lt;&gt;0")+$K$90+$L$90),0,$H$89)))</f>
        <v>0</v>
      </c>
      <c r="AM46" s="23" t="n">
        <f aca="false">IF(AM4=0,0,IF(AM3=0,IF((AL15-AL18)&lt;=$F$89,0,$H$89),IF((AL15-AL18)&lt;=($F$90*COUNTIF(AM3:AM4,"&lt;&gt;0")+$K$90+$L$90),0,$H$89)))</f>
        <v>0</v>
      </c>
      <c r="AN46" s="23" t="n">
        <f aca="false">IF(AN4=0,0,IF(AN3=0,IF((AM15-AM18)&lt;=$F$89,0,$H$89),IF((AM15-AM18)&lt;=($F$90*COUNTIF(AN3:AN4,"&lt;&gt;0")+$K$90+$L$90),0,$H$89)))</f>
        <v>0</v>
      </c>
      <c r="AO46" s="23" t="n">
        <f aca="false">IF(AO4=0,0,IF(AO3=0,IF((AN15-AN18)&lt;=$F$89,0,$H$89),IF((AN15-AN18)&lt;=($F$90*COUNTIF(AO3:AO4,"&lt;&gt;0")+$K$90+$L$90),0,$H$89)))</f>
        <v>0</v>
      </c>
      <c r="AP46" s="23" t="n">
        <f aca="false">IF(AP4=0,0,IF(AP3=0,IF((AO15-AO18)&lt;=$F$89,0,$H$89),IF((AO15-AO18)&lt;=($F$90*COUNTIF(AP3:AP4,"&lt;&gt;0")+$K$90+$L$90),0,$H$89)))</f>
        <v>0</v>
      </c>
      <c r="AQ46" s="23" t="n">
        <f aca="false">IF(AQ4=0,0,IF(AQ3=0,IF((AP15-AP18)&lt;=$F$89,0,$H$89),IF((AP15-AP18)&lt;=($F$90*COUNTIF(AQ3:AQ4,"&lt;&gt;0")+$K$90+$L$90),0,$H$89)))</f>
        <v>0</v>
      </c>
      <c r="AR46" s="23" t="n">
        <f aca="false">IF(AR4=0,0,IF(AR3=0,IF((AQ15-AQ18)&lt;=$F$89,0,$H$89),IF((AQ15-AQ18)&lt;=($F$90*COUNTIF(AR3:AR4,"&lt;&gt;0")+$K$90+$L$90),0,$H$89)))</f>
        <v>0</v>
      </c>
      <c r="AS46" s="23" t="n">
        <f aca="false">IF(AS4=0,0,IF(AS3=0,IF((AR15-AR18)&lt;=$F$89,0,$H$89),IF((AR15-AR18)&lt;=($F$90*COUNTIF(AS3:AS4,"&lt;&gt;0")+$K$90+$L$90),0,$H$89)))</f>
        <v>0</v>
      </c>
    </row>
    <row r="47" s="128" customFormat="true" ht="17" hidden="false" customHeight="true" outlineLevel="0" collapsed="false">
      <c r="A47" s="126" t="s">
        <v>160</v>
      </c>
      <c r="B47" s="127" t="s">
        <v>28</v>
      </c>
      <c r="C47" s="127"/>
      <c r="D47" s="127" t="n">
        <f aca="false">ROUNDUP(IF(D43-D41+D45&lt;=0,0,D43-D41+D45),-3)</f>
        <v>0</v>
      </c>
      <c r="E47" s="127" t="n">
        <f aca="false">ROUNDUP(IF(E43-E41+E45&lt;=0,0,E43-E41+E45),-3)</f>
        <v>0</v>
      </c>
      <c r="F47" s="127" t="n">
        <f aca="false">ROUNDUP(IF(F43-F41+F45&lt;=0,0,F43-F41+F45),-3)</f>
        <v>0</v>
      </c>
      <c r="G47" s="127" t="n">
        <f aca="false">ROUNDUP(IF(G43-G41+G45&lt;=0,0,G43-G41+G45),-3)</f>
        <v>0</v>
      </c>
      <c r="H47" s="127" t="n">
        <f aca="false">ROUNDUP(IF(H43-H41+H45&lt;=0,0,H43-H41+H45),-3)</f>
        <v>0</v>
      </c>
      <c r="I47" s="127" t="n">
        <f aca="false">ROUNDUP(IF(I43-I41+I45&lt;=0,0,I43-I41+I45),-3)</f>
        <v>0</v>
      </c>
      <c r="J47" s="127" t="n">
        <f aca="false">ROUNDUP(IF(J43-J41+J45&lt;=0,0,J43-J41+J45),-3)</f>
        <v>0</v>
      </c>
      <c r="K47" s="127" t="n">
        <f aca="false">ROUNDUP(IF(K43-K41+K45&lt;=0,0,K43-K41+K45),-3)</f>
        <v>0</v>
      </c>
      <c r="L47" s="127" t="n">
        <f aca="false">ROUNDUP(IF(L43-L41+L45&lt;=0,0,L43-L41+L45),-3)</f>
        <v>0</v>
      </c>
      <c r="M47" s="127" t="n">
        <f aca="false">ROUNDUP(IF(M43-M41+M45&lt;=0,0,M43-M41+M45),-3)</f>
        <v>0</v>
      </c>
      <c r="N47" s="127" t="n">
        <f aca="false">ROUNDUP(IF(N43-N41+N45&lt;=0,0,N43-N41+N45),-3)</f>
        <v>0</v>
      </c>
      <c r="O47" s="127" t="n">
        <f aca="false">ROUNDUP(IF(O43-O41+O45&lt;=0,0,O43-O41+O45),-3)</f>
        <v>0</v>
      </c>
      <c r="P47" s="127" t="n">
        <f aca="false">ROUNDUP(IF(P43-P41+P45&lt;=0,0,P43-P41+P45),-3)</f>
        <v>0</v>
      </c>
      <c r="Q47" s="127" t="n">
        <f aca="false">ROUNDUP(IF(Q43-Q41+Q45&lt;=0,0,Q43-Q41+Q45),-3)</f>
        <v>0</v>
      </c>
      <c r="R47" s="127" t="n">
        <f aca="false">ROUNDUP(IF(R43-R41+R45&lt;=0,0,R43-R41+R45),-3)</f>
        <v>0</v>
      </c>
      <c r="S47" s="127" t="n">
        <f aca="false">ROUNDUP(IF(S43-S41+S45&lt;=0,0,S43-S41+S45),-3)</f>
        <v>0</v>
      </c>
      <c r="T47" s="127" t="n">
        <f aca="false">ROUNDUP(IF(T43-T41+T45&lt;=0,0,T43-T41+T45),-3)</f>
        <v>0</v>
      </c>
      <c r="U47" s="127" t="n">
        <f aca="false">ROUNDUP(IF(U43-U41+U45&lt;=0,0,U43-U41+U45),-3)</f>
        <v>0</v>
      </c>
      <c r="V47" s="127" t="n">
        <f aca="false">ROUNDUP(IF(V43-V41+V45&lt;=0,0,V43-V41+V45),-3)</f>
        <v>0</v>
      </c>
      <c r="W47" s="127" t="n">
        <f aca="false">ROUNDUP(IF(W43-W41+W45&lt;=0,0,W43-W41+W45),-3)</f>
        <v>0</v>
      </c>
      <c r="X47" s="127" t="n">
        <f aca="false">ROUNDUP(IF(X43-X41+X45&lt;=0,0,X43-X41+X45),-3)</f>
        <v>0</v>
      </c>
      <c r="Y47" s="127" t="n">
        <f aca="false">ROUNDUP(IF(Y43-Y41+Y45&lt;=0,0,Y43-Y41+Y45),-3)</f>
        <v>0</v>
      </c>
      <c r="Z47" s="127" t="n">
        <f aca="false">ROUNDUP(IF(Z43-Z41+Z45&lt;=0,0,Z43-Z41+Z45),-3)</f>
        <v>0</v>
      </c>
      <c r="AA47" s="127" t="n">
        <f aca="false">ROUNDUP(IF(AA43-AA41+AA45&lt;=0,0,AA43-AA41+AA45),-3)</f>
        <v>0</v>
      </c>
      <c r="AB47" s="127" t="n">
        <f aca="false">ROUNDUP(IF(AB43-AB41+AB45&lt;=0,0,AB43-AB41+AB45),-3)</f>
        <v>0</v>
      </c>
      <c r="AC47" s="127" t="n">
        <f aca="false">ROUNDUP(IF(AC43-AC41+AC45&lt;=0,0,AC43-AC41+AC45),-3)</f>
        <v>0</v>
      </c>
      <c r="AD47" s="127" t="n">
        <f aca="false">ROUNDUP(IF(AD43-AD41+AD45&lt;=0,0,AD43-AD41+AD45),-3)</f>
        <v>0</v>
      </c>
      <c r="AE47" s="127" t="n">
        <f aca="false">ROUNDUP(IF(AE43-AE41+AE45&lt;=0,0,AE43-AE41+AE45),-3)</f>
        <v>0</v>
      </c>
      <c r="AF47" s="127" t="n">
        <f aca="false">ROUNDUP(IF(AF43-AF41+AF45&lt;=0,0,AF43-AF41+AF45),-3)</f>
        <v>0</v>
      </c>
      <c r="AG47" s="127" t="n">
        <f aca="false">ROUNDUP(IF(AG43-AG41+AG45&lt;=0,0,AG43-AG41+AG45),-3)</f>
        <v>0</v>
      </c>
      <c r="AH47" s="127" t="n">
        <f aca="false">ROUNDUP(IF(AH43-AH41+AH45&lt;=0,0,AH43-AH41+AH45),-3)</f>
        <v>0</v>
      </c>
      <c r="AI47" s="127" t="n">
        <f aca="false">ROUNDUP(IF(AI43-AI41+AI45&lt;=0,0,AI43-AI41+AI45),-3)</f>
        <v>0</v>
      </c>
      <c r="AJ47" s="127" t="n">
        <f aca="false">ROUNDUP(IF(AJ43-AJ41+AJ45&lt;=0,0,AJ43-AJ41+AJ45),-3)</f>
        <v>0</v>
      </c>
      <c r="AK47" s="127" t="n">
        <f aca="false">ROUNDUP(IF(AK43-AK41+AK45&lt;=0,0,AK43-AK41+AK45),-3)</f>
        <v>0</v>
      </c>
      <c r="AL47" s="127" t="n">
        <f aca="false">ROUNDUP(IF(AL43-AL41+AL45&lt;=0,0,AL43-AL41+AL45),-3)</f>
        <v>0</v>
      </c>
      <c r="AM47" s="127" t="n">
        <f aca="false">ROUNDUP(IF(AM43-AM41+AM45&lt;=0,0,AM43-AM41+AM45),-3)</f>
        <v>0</v>
      </c>
      <c r="AN47" s="127" t="n">
        <f aca="false">ROUNDUP(IF(AN43-AN41+AN45&lt;=0,0,AN43-AN41+AN45),-3)</f>
        <v>0</v>
      </c>
      <c r="AO47" s="127" t="n">
        <f aca="false">ROUNDUP(IF(AO43-AO41+AO45&lt;=0,0,AO43-AO41+AO45),-3)</f>
        <v>0</v>
      </c>
      <c r="AP47" s="127" t="n">
        <f aca="false">ROUNDUP(IF(AP43-AP41+AP45&lt;=0,0,AP43-AP41+AP45),-3)</f>
        <v>0</v>
      </c>
      <c r="AQ47" s="127" t="n">
        <f aca="false">ROUNDUP(IF(AQ43-AQ41+AQ45&lt;=0,0,AQ43-AQ41+AQ45),-3)</f>
        <v>0</v>
      </c>
      <c r="AR47" s="127" t="n">
        <f aca="false">ROUNDUP(IF(AR43-AR41+AR45&lt;=0,0,AR43-AR41+AR45),-3)</f>
        <v>0</v>
      </c>
      <c r="AS47" s="127" t="n">
        <f aca="false">ROUNDUP(IF(AS43-AS41+AS45&lt;=0,0,AS43-AS41+AS45),-3)</f>
        <v>0</v>
      </c>
    </row>
    <row r="48" s="128" customFormat="true" ht="17" hidden="false" customHeight="false" outlineLevel="0" collapsed="false">
      <c r="A48" s="126"/>
      <c r="B48" s="127" t="s">
        <v>30</v>
      </c>
      <c r="C48" s="127"/>
      <c r="D48" s="127" t="n">
        <f aca="false">ROUNDUP(IF(D44-D42+D46&lt;=0,0,D44-D42+D46),-3)</f>
        <v>0</v>
      </c>
      <c r="E48" s="127" t="n">
        <f aca="false">ROUNDUP(IF(E44-E42+E46&lt;=0,0,E44-E42+E46),-3)</f>
        <v>0</v>
      </c>
      <c r="F48" s="127" t="n">
        <f aca="false">ROUNDUP(IF(F44-F42+F46&lt;=0,0,F44-F42+F46),-3)</f>
        <v>0</v>
      </c>
      <c r="G48" s="127" t="n">
        <f aca="false">ROUNDUP(IF(G44-G42+G46&lt;=0,0,G44-G42+G46),-3)</f>
        <v>0</v>
      </c>
      <c r="H48" s="127" t="n">
        <f aca="false">ROUNDUP(IF(H44-H42+H46&lt;=0,0,H44-H42+H46),-3)</f>
        <v>0</v>
      </c>
      <c r="I48" s="127" t="n">
        <f aca="false">ROUNDUP(IF(I44-I42+I46&lt;=0,0,I44-I42+I46),-3)</f>
        <v>0</v>
      </c>
      <c r="J48" s="127" t="n">
        <f aca="false">ROUNDUP(IF(J44-J42+J46&lt;=0,0,J44-J42+J46),-3)</f>
        <v>0</v>
      </c>
      <c r="K48" s="127" t="n">
        <f aca="false">ROUNDUP(IF(K44-K42+K46&lt;=0,0,K44-K42+K46),-3)</f>
        <v>0</v>
      </c>
      <c r="L48" s="127" t="n">
        <f aca="false">ROUNDUP(IF(L44-L42+L46&lt;=0,0,L44-L42+L46),-3)</f>
        <v>0</v>
      </c>
      <c r="M48" s="127" t="n">
        <f aca="false">ROUNDUP(IF(M44-M42+M46&lt;=0,0,M44-M42+M46),-3)</f>
        <v>0</v>
      </c>
      <c r="N48" s="127" t="n">
        <f aca="false">ROUNDUP(IF(N44-N42+N46&lt;=0,0,N44-N42+N46),-3)</f>
        <v>0</v>
      </c>
      <c r="O48" s="127" t="n">
        <f aca="false">ROUNDUP(IF(O44-O42+O46&lt;=0,0,O44-O42+O46),-3)</f>
        <v>0</v>
      </c>
      <c r="P48" s="127" t="n">
        <f aca="false">ROUNDUP(IF(P44-P42+P46&lt;=0,0,P44-P42+P46),-3)</f>
        <v>0</v>
      </c>
      <c r="Q48" s="127" t="n">
        <f aca="false">ROUNDUP(IF(Q44-Q42+Q46&lt;=0,0,Q44-Q42+Q46),-3)</f>
        <v>0</v>
      </c>
      <c r="R48" s="127" t="n">
        <f aca="false">ROUNDUP(IF(R44-R42+R46&lt;=0,0,R44-R42+R46),-3)</f>
        <v>0</v>
      </c>
      <c r="S48" s="127" t="n">
        <f aca="false">ROUNDUP(IF(S44-S42+S46&lt;=0,0,S44-S42+S46),-3)</f>
        <v>0</v>
      </c>
      <c r="T48" s="127" t="n">
        <f aca="false">ROUNDUP(IF(T44-T42+T46&lt;=0,0,T44-T42+T46),-3)</f>
        <v>0</v>
      </c>
      <c r="U48" s="127" t="n">
        <f aca="false">ROUNDUP(IF(U44-U42+U46&lt;=0,0,U44-U42+U46),-3)</f>
        <v>0</v>
      </c>
      <c r="V48" s="127" t="n">
        <f aca="false">ROUNDUP(IF(V44-V42+V46&lt;=0,0,V44-V42+V46),-3)</f>
        <v>0</v>
      </c>
      <c r="W48" s="127" t="n">
        <f aca="false">ROUNDUP(IF(W44-W42+W46&lt;=0,0,W44-W42+W46),-3)</f>
        <v>0</v>
      </c>
      <c r="X48" s="127" t="n">
        <f aca="false">ROUNDUP(IF(X44-X42+X46&lt;=0,0,X44-X42+X46),-3)</f>
        <v>0</v>
      </c>
      <c r="Y48" s="127" t="n">
        <f aca="false">ROUNDUP(IF(Y44-Y42+Y46&lt;=0,0,Y44-Y42+Y46),-3)</f>
        <v>0</v>
      </c>
      <c r="Z48" s="127" t="n">
        <f aca="false">ROUNDUP(IF(Z44-Z42+Z46&lt;=0,0,Z44-Z42+Z46),-3)</f>
        <v>0</v>
      </c>
      <c r="AA48" s="127" t="n">
        <f aca="false">ROUNDUP(IF(AA44-AA42+AA46&lt;=0,0,AA44-AA42+AA46),-3)</f>
        <v>0</v>
      </c>
      <c r="AB48" s="127" t="n">
        <f aca="false">ROUNDUP(IF(AB44-AB42+AB46&lt;=0,0,AB44-AB42+AB46),-3)</f>
        <v>0</v>
      </c>
      <c r="AC48" s="127" t="n">
        <f aca="false">ROUNDUP(IF(AC44-AC42+AC46&lt;=0,0,AC44-AC42+AC46),-3)</f>
        <v>0</v>
      </c>
      <c r="AD48" s="127" t="n">
        <f aca="false">ROUNDUP(IF(AD44-AD42+AD46&lt;=0,0,AD44-AD42+AD46),-3)</f>
        <v>0</v>
      </c>
      <c r="AE48" s="127" t="n">
        <f aca="false">ROUNDUP(IF(AE44-AE42+AE46&lt;=0,0,AE44-AE42+AE46),-3)</f>
        <v>0</v>
      </c>
      <c r="AF48" s="127" t="n">
        <f aca="false">ROUNDUP(IF(AF44-AF42+AF46&lt;=0,0,AF44-AF42+AF46),-3)</f>
        <v>0</v>
      </c>
      <c r="AG48" s="127" t="n">
        <f aca="false">ROUNDUP(IF(AG44-AG42+AG46&lt;=0,0,AG44-AG42+AG46),-3)</f>
        <v>0</v>
      </c>
      <c r="AH48" s="127" t="n">
        <f aca="false">ROUNDUP(IF(AH44-AH42+AH46&lt;=0,0,AH44-AH42+AH46),-3)</f>
        <v>0</v>
      </c>
      <c r="AI48" s="127" t="n">
        <f aca="false">ROUNDUP(IF(AI44-AI42+AI46&lt;=0,0,AI44-AI42+AI46),-3)</f>
        <v>0</v>
      </c>
      <c r="AJ48" s="127" t="n">
        <f aca="false">ROUNDUP(IF(AJ44-AJ42+AJ46&lt;=0,0,AJ44-AJ42+AJ46),-3)</f>
        <v>0</v>
      </c>
      <c r="AK48" s="127" t="n">
        <f aca="false">ROUNDUP(IF(AK44-AK42+AK46&lt;=0,0,AK44-AK42+AK46),-3)</f>
        <v>0</v>
      </c>
      <c r="AL48" s="127" t="n">
        <f aca="false">ROUNDUP(IF(AL44-AL42+AL46&lt;=0,0,AL44-AL42+AL46),-3)</f>
        <v>0</v>
      </c>
      <c r="AM48" s="127" t="n">
        <f aca="false">ROUNDUP(IF(AM44-AM42+AM46&lt;=0,0,AM44-AM42+AM46),-3)</f>
        <v>0</v>
      </c>
      <c r="AN48" s="127" t="n">
        <f aca="false">ROUNDUP(IF(AN44-AN42+AN46&lt;=0,0,AN44-AN42+AN46),-3)</f>
        <v>0</v>
      </c>
      <c r="AO48" s="127" t="n">
        <f aca="false">ROUNDUP(IF(AO44-AO42+AO46&lt;=0,0,AO44-AO42+AO46),-3)</f>
        <v>0</v>
      </c>
      <c r="AP48" s="127" t="n">
        <f aca="false">ROUNDUP(IF(AP44-AP42+AP46&lt;=0,0,AP44-AP42+AP46),-3)</f>
        <v>0</v>
      </c>
      <c r="AQ48" s="127" t="n">
        <f aca="false">ROUNDUP(IF(AQ44-AQ42+AQ46&lt;=0,0,AQ44-AQ42+AQ46),-3)</f>
        <v>0</v>
      </c>
      <c r="AR48" s="127" t="n">
        <f aca="false">ROUNDUP(IF(AR44-AR42+AR46&lt;=0,0,AR44-AR42+AR46),-3)</f>
        <v>0</v>
      </c>
      <c r="AS48" s="127" t="n">
        <f aca="false">ROUNDUP(IF(AS44-AS42+AS46&lt;=0,0,AS44-AS42+AS46),-3)</f>
        <v>0</v>
      </c>
    </row>
    <row r="49" s="122" customFormat="true" ht="17" hidden="false" customHeight="false" outlineLevel="0" collapsed="false">
      <c r="A49" s="129" t="s">
        <v>161</v>
      </c>
      <c r="B49" s="129"/>
      <c r="C49" s="121" t="n">
        <f aca="false">C31+C32+C47+C48</f>
        <v>0</v>
      </c>
      <c r="D49" s="121" t="n">
        <f aca="false">D31+D32+D47+D48</f>
        <v>0</v>
      </c>
      <c r="E49" s="121" t="n">
        <f aca="false">E31+E32+E47+E48</f>
        <v>0</v>
      </c>
      <c r="F49" s="121" t="n">
        <f aca="false">F31+F32+F47+F48</f>
        <v>0</v>
      </c>
      <c r="G49" s="121" t="n">
        <f aca="false">G31+G32+G47+G48</f>
        <v>0</v>
      </c>
      <c r="H49" s="121" t="n">
        <f aca="false">H31+H32+H47+H48</f>
        <v>0</v>
      </c>
      <c r="I49" s="121" t="n">
        <f aca="false">I31+I32+I47+I48</f>
        <v>0</v>
      </c>
      <c r="J49" s="121" t="n">
        <f aca="false">J31+J32+J47+J48</f>
        <v>0</v>
      </c>
      <c r="K49" s="121" t="n">
        <f aca="false">K31+K32+K47+K48</f>
        <v>0</v>
      </c>
      <c r="L49" s="121" t="n">
        <f aca="false">L31+L32+L47+L48</f>
        <v>0</v>
      </c>
      <c r="M49" s="121" t="n">
        <f aca="false">M31+M32+M47+M48</f>
        <v>0</v>
      </c>
      <c r="N49" s="121" t="n">
        <f aca="false">N31+N32+N47+N48</f>
        <v>0</v>
      </c>
      <c r="O49" s="121" t="n">
        <f aca="false">O31+O32+O47+O48</f>
        <v>0</v>
      </c>
      <c r="P49" s="121" t="n">
        <f aca="false">P31+P32+P47+P48</f>
        <v>0</v>
      </c>
      <c r="Q49" s="121" t="n">
        <f aca="false">Q31+Q32+Q47+Q48</f>
        <v>0</v>
      </c>
      <c r="R49" s="121" t="n">
        <f aca="false">R31+R32+R47+R48</f>
        <v>0</v>
      </c>
      <c r="S49" s="121" t="n">
        <f aca="false">S31+S32+S47+S48</f>
        <v>0</v>
      </c>
      <c r="T49" s="121" t="n">
        <f aca="false">T31+T32+T47+T48</f>
        <v>0</v>
      </c>
      <c r="U49" s="121" t="n">
        <f aca="false">U31+U32+U47+U48</f>
        <v>0</v>
      </c>
      <c r="V49" s="121" t="n">
        <f aca="false">V31+V32+V47+V48</f>
        <v>0</v>
      </c>
      <c r="W49" s="121" t="n">
        <f aca="false">W31+W32+W47+W48</f>
        <v>0</v>
      </c>
      <c r="X49" s="121" t="n">
        <f aca="false">X31+X32+X47+X48</f>
        <v>0</v>
      </c>
      <c r="Y49" s="121" t="n">
        <f aca="false">Y31+Y32+Y47+Y48</f>
        <v>0</v>
      </c>
      <c r="Z49" s="121" t="n">
        <f aca="false">Z31+Z32+Z47+Z48</f>
        <v>0</v>
      </c>
      <c r="AA49" s="121" t="n">
        <f aca="false">AA31+AA32+AA47+AA48</f>
        <v>0</v>
      </c>
      <c r="AB49" s="121" t="n">
        <f aca="false">AB31+AB32+AB47+AB48</f>
        <v>0</v>
      </c>
      <c r="AC49" s="121" t="n">
        <f aca="false">AC31+AC32+AC47+AC48</f>
        <v>0</v>
      </c>
      <c r="AD49" s="121" t="n">
        <f aca="false">AD31+AD32+AD47+AD48</f>
        <v>0</v>
      </c>
      <c r="AE49" s="121" t="n">
        <f aca="false">AE31+AE32+AE47+AE48</f>
        <v>0</v>
      </c>
      <c r="AF49" s="121" t="n">
        <f aca="false">AF31+AF32+AF47+AF48</f>
        <v>0</v>
      </c>
      <c r="AG49" s="121" t="n">
        <f aca="false">AG31+AG32+AG47+AG48</f>
        <v>0</v>
      </c>
      <c r="AH49" s="121" t="n">
        <f aca="false">AH31+AH32+AH47+AH48</f>
        <v>0</v>
      </c>
      <c r="AI49" s="121" t="n">
        <f aca="false">AI31+AI32+AI47+AI48</f>
        <v>0</v>
      </c>
      <c r="AJ49" s="121" t="n">
        <f aca="false">AJ31+AJ32+AJ47+AJ48</f>
        <v>0</v>
      </c>
      <c r="AK49" s="121" t="n">
        <f aca="false">AK31+AK32+AK47+AK48</f>
        <v>0</v>
      </c>
      <c r="AL49" s="121" t="n">
        <f aca="false">AL31+AL32+AL47+AL48</f>
        <v>0</v>
      </c>
      <c r="AM49" s="121" t="n">
        <f aca="false">AM31+AM32+AM47+AM48</f>
        <v>0</v>
      </c>
      <c r="AN49" s="121" t="n">
        <f aca="false">AN31+AN32+AN47+AN48</f>
        <v>0</v>
      </c>
      <c r="AO49" s="121" t="n">
        <f aca="false">AO31+AO32+AO47+AO48</f>
        <v>0</v>
      </c>
      <c r="AP49" s="121" t="n">
        <f aca="false">AP31+AP32+AP47+AP48</f>
        <v>0</v>
      </c>
      <c r="AQ49" s="121" t="n">
        <f aca="false">AQ31+AQ32+AQ47+AQ48</f>
        <v>0</v>
      </c>
      <c r="AR49" s="121" t="n">
        <f aca="false">AR31+AR32+AR47+AR48</f>
        <v>0</v>
      </c>
      <c r="AS49" s="121" t="n">
        <f aca="false">AS31+AS32+AS47+AS48</f>
        <v>0</v>
      </c>
    </row>
    <row r="50" customFormat="false" ht="17" hidden="false" customHeight="false" outlineLevel="0" collapsed="false">
      <c r="A50" s="6"/>
      <c r="B50" s="6"/>
      <c r="C50" s="6"/>
      <c r="D50" s="6"/>
      <c r="E50" s="6"/>
      <c r="F50" s="68"/>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row>
    <row r="51" customFormat="false" ht="17" hidden="false" customHeight="true" outlineLevel="0" collapsed="false">
      <c r="A51" s="30" t="s">
        <v>162</v>
      </c>
      <c r="B51" s="30"/>
      <c r="C51" s="72" t="s">
        <v>163</v>
      </c>
      <c r="D51" s="72"/>
      <c r="E51" s="72"/>
      <c r="F51" s="72"/>
      <c r="G51" s="72"/>
      <c r="H51" s="72"/>
      <c r="I51" s="72"/>
      <c r="J51" s="72"/>
      <c r="K51" s="72"/>
      <c r="L51" s="72"/>
      <c r="M51" s="72"/>
      <c r="N51" s="72"/>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row>
    <row r="52" customFormat="false" ht="17" hidden="false" customHeight="true" outlineLevel="0" collapsed="false">
      <c r="A52" s="30"/>
      <c r="B52" s="52"/>
      <c r="C52" s="72" t="s">
        <v>164</v>
      </c>
      <c r="D52" s="72"/>
      <c r="E52" s="72"/>
      <c r="F52" s="72"/>
      <c r="G52" s="72"/>
      <c r="H52" s="72"/>
      <c r="I52" s="72"/>
      <c r="J52" s="72"/>
      <c r="K52" s="72"/>
      <c r="L52" s="72"/>
      <c r="M52" s="72"/>
      <c r="N52" s="72"/>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row>
    <row r="53" customFormat="false" ht="17" hidden="false" customHeight="false" outlineLevel="0" collapsed="false">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row>
    <row r="54" customFormat="false" ht="17" hidden="false" customHeight="true" outlineLevel="0" collapsed="false">
      <c r="A54" s="15" t="s">
        <v>165</v>
      </c>
      <c r="B54" s="15"/>
      <c r="C54" s="72" t="s">
        <v>166</v>
      </c>
      <c r="D54" s="72"/>
      <c r="E54" s="72"/>
      <c r="F54" s="72"/>
      <c r="G54" s="72"/>
      <c r="H54" s="72"/>
      <c r="I54" s="72"/>
      <c r="J54" s="72"/>
      <c r="K54" s="72"/>
      <c r="L54" s="72"/>
      <c r="M54" s="72"/>
      <c r="N54" s="72"/>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row>
    <row r="55" customFormat="false" ht="17" hidden="false" customHeight="true" outlineLevel="0" collapsed="false">
      <c r="A55" s="15"/>
      <c r="B55" s="6"/>
      <c r="C55" s="72" t="s">
        <v>167</v>
      </c>
      <c r="D55" s="72"/>
      <c r="E55" s="72"/>
      <c r="F55" s="72"/>
      <c r="G55" s="72"/>
      <c r="H55" s="72"/>
      <c r="I55" s="72"/>
      <c r="J55" s="72"/>
      <c r="K55" s="72"/>
      <c r="L55" s="72"/>
      <c r="M55" s="72"/>
      <c r="N55" s="72"/>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row>
    <row r="56" customFormat="false" ht="17" hidden="false" customHeight="false" outlineLevel="0" collapsed="false">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row>
    <row r="57" customFormat="false" ht="17" hidden="false" customHeight="true" outlineLevel="0" collapsed="false">
      <c r="A57" s="130" t="s">
        <v>168</v>
      </c>
      <c r="B57" s="130" t="s">
        <v>145</v>
      </c>
      <c r="C57" s="131"/>
      <c r="D57" s="132" t="s">
        <v>169</v>
      </c>
      <c r="E57" s="132"/>
      <c r="F57" s="132"/>
      <c r="G57" s="73" t="s">
        <v>145</v>
      </c>
      <c r="H57" s="73"/>
      <c r="I57" s="73"/>
      <c r="J57" s="73"/>
      <c r="K57" s="73"/>
      <c r="L57" s="130" t="s">
        <v>170</v>
      </c>
      <c r="M57" s="133"/>
      <c r="N57" s="77"/>
      <c r="O57" s="77"/>
      <c r="P57" s="77"/>
      <c r="Q57" s="77"/>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row>
    <row r="58" customFormat="false" ht="17" hidden="false" customHeight="true" outlineLevel="0" collapsed="false">
      <c r="A58" s="130"/>
      <c r="B58" s="130"/>
      <c r="C58" s="134" t="s">
        <v>171</v>
      </c>
      <c r="D58" s="135" t="s">
        <v>172</v>
      </c>
      <c r="E58" s="135"/>
      <c r="F58" s="23" t="n">
        <v>600000</v>
      </c>
      <c r="G58" s="136"/>
      <c r="H58" s="137"/>
      <c r="I58" s="137"/>
      <c r="J58" s="137"/>
      <c r="K58" s="138" t="s">
        <v>173</v>
      </c>
      <c r="L58" s="130"/>
      <c r="M58" s="139"/>
      <c r="N58" s="15"/>
      <c r="O58" s="15"/>
      <c r="P58" s="15"/>
      <c r="Q58" s="15"/>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row>
    <row r="59" customFormat="false" ht="17" hidden="false" customHeight="false" outlineLevel="0" collapsed="false">
      <c r="A59" s="130"/>
      <c r="B59" s="130"/>
      <c r="C59" s="134"/>
      <c r="D59" s="135" t="s">
        <v>174</v>
      </c>
      <c r="E59" s="135"/>
      <c r="F59" s="131" t="n">
        <v>1299999</v>
      </c>
      <c r="G59" s="140"/>
      <c r="H59" s="141"/>
      <c r="I59" s="141"/>
      <c r="J59" s="141"/>
      <c r="K59" s="142" t="n">
        <v>600000</v>
      </c>
      <c r="L59" s="130"/>
      <c r="M59" s="139"/>
      <c r="N59" s="15"/>
      <c r="O59" s="15"/>
      <c r="P59" s="15"/>
      <c r="Q59" s="15"/>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row>
    <row r="60" customFormat="false" ht="17" hidden="false" customHeight="false" outlineLevel="0" collapsed="false">
      <c r="A60" s="130"/>
      <c r="B60" s="130"/>
      <c r="C60" s="134"/>
      <c r="D60" s="132" t="s">
        <v>175</v>
      </c>
      <c r="E60" s="132"/>
      <c r="F60" s="131" t="n">
        <v>4099999</v>
      </c>
      <c r="G60" s="140" t="s">
        <v>176</v>
      </c>
      <c r="H60" s="141" t="s">
        <v>177</v>
      </c>
      <c r="I60" s="143" t="n">
        <v>0.25</v>
      </c>
      <c r="J60" s="141" t="s">
        <v>178</v>
      </c>
      <c r="K60" s="142" t="n">
        <v>275000</v>
      </c>
      <c r="L60" s="130"/>
      <c r="M60" s="139"/>
      <c r="N60" s="15"/>
      <c r="O60" s="15"/>
      <c r="P60" s="15"/>
      <c r="Q60" s="15"/>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row>
    <row r="61" customFormat="false" ht="17" hidden="false" customHeight="false" outlineLevel="0" collapsed="false">
      <c r="A61" s="130"/>
      <c r="B61" s="130"/>
      <c r="C61" s="134"/>
      <c r="D61" s="132" t="s">
        <v>179</v>
      </c>
      <c r="E61" s="132"/>
      <c r="F61" s="131" t="n">
        <v>7699999</v>
      </c>
      <c r="G61" s="140" t="s">
        <v>176</v>
      </c>
      <c r="H61" s="141" t="s">
        <v>177</v>
      </c>
      <c r="I61" s="143" t="n">
        <v>0.15</v>
      </c>
      <c r="J61" s="141" t="s">
        <v>178</v>
      </c>
      <c r="K61" s="142" t="n">
        <v>685000</v>
      </c>
      <c r="L61" s="130"/>
      <c r="M61" s="139"/>
      <c r="N61" s="15"/>
      <c r="O61" s="15"/>
      <c r="P61" s="15"/>
      <c r="Q61" s="15"/>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row>
    <row r="62" customFormat="false" ht="17" hidden="false" customHeight="false" outlineLevel="0" collapsed="false">
      <c r="A62" s="130"/>
      <c r="B62" s="130"/>
      <c r="C62" s="134"/>
      <c r="D62" s="132" t="s">
        <v>180</v>
      </c>
      <c r="E62" s="132"/>
      <c r="F62" s="131" t="n">
        <v>9999999</v>
      </c>
      <c r="G62" s="140" t="s">
        <v>176</v>
      </c>
      <c r="H62" s="141" t="s">
        <v>177</v>
      </c>
      <c r="I62" s="143" t="n">
        <v>0.05</v>
      </c>
      <c r="J62" s="141" t="s">
        <v>178</v>
      </c>
      <c r="K62" s="142" t="n">
        <v>1455000</v>
      </c>
      <c r="L62" s="130"/>
      <c r="M62" s="139"/>
      <c r="N62" s="15"/>
      <c r="O62" s="15"/>
      <c r="P62" s="15"/>
      <c r="Q62" s="15"/>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row>
    <row r="63" customFormat="false" ht="17" hidden="false" customHeight="false" outlineLevel="0" collapsed="false">
      <c r="A63" s="130"/>
      <c r="B63" s="130"/>
      <c r="C63" s="134"/>
      <c r="D63" s="135" t="s">
        <v>181</v>
      </c>
      <c r="E63" s="135"/>
      <c r="F63" s="131"/>
      <c r="G63" s="140"/>
      <c r="H63" s="141"/>
      <c r="I63" s="143"/>
      <c r="J63" s="141"/>
      <c r="K63" s="142" t="n">
        <v>1955000</v>
      </c>
      <c r="L63" s="130"/>
      <c r="M63" s="139"/>
      <c r="N63" s="15"/>
      <c r="O63" s="15"/>
      <c r="P63" s="15"/>
      <c r="Q63" s="15"/>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row>
    <row r="64" customFormat="false" ht="17" hidden="false" customHeight="false" outlineLevel="0" collapsed="false">
      <c r="A64" s="130"/>
      <c r="B64" s="130"/>
      <c r="C64" s="134" t="s">
        <v>182</v>
      </c>
      <c r="D64" s="135" t="s">
        <v>183</v>
      </c>
      <c r="E64" s="135"/>
      <c r="F64" s="23" t="n">
        <v>1100000</v>
      </c>
      <c r="G64" s="136"/>
      <c r="H64" s="137"/>
      <c r="I64" s="137"/>
      <c r="J64" s="137"/>
      <c r="K64" s="138" t="s">
        <v>173</v>
      </c>
      <c r="L64" s="130"/>
      <c r="M64" s="139"/>
      <c r="N64" s="15"/>
      <c r="O64" s="15"/>
      <c r="P64" s="15"/>
      <c r="Q64" s="15"/>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row>
    <row r="65" customFormat="false" ht="17" hidden="false" customHeight="false" outlineLevel="0" collapsed="false">
      <c r="A65" s="130"/>
      <c r="B65" s="130"/>
      <c r="C65" s="134"/>
      <c r="D65" s="135" t="s">
        <v>184</v>
      </c>
      <c r="E65" s="135"/>
      <c r="F65" s="131" t="n">
        <v>3299999</v>
      </c>
      <c r="G65" s="140"/>
      <c r="H65" s="141"/>
      <c r="I65" s="141"/>
      <c r="J65" s="141"/>
      <c r="K65" s="142" t="n">
        <v>1100000</v>
      </c>
      <c r="L65" s="130"/>
      <c r="M65" s="139"/>
      <c r="N65" s="15"/>
      <c r="O65" s="15"/>
      <c r="P65" s="15"/>
      <c r="Q65" s="15"/>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row>
    <row r="66" customFormat="false" ht="17" hidden="false" customHeight="false" outlineLevel="0" collapsed="false">
      <c r="A66" s="130"/>
      <c r="B66" s="130"/>
      <c r="C66" s="134"/>
      <c r="D66" s="132" t="s">
        <v>185</v>
      </c>
      <c r="E66" s="132"/>
      <c r="F66" s="131" t="n">
        <v>4099999</v>
      </c>
      <c r="G66" s="140" t="s">
        <v>176</v>
      </c>
      <c r="H66" s="141" t="s">
        <v>177</v>
      </c>
      <c r="I66" s="143" t="n">
        <v>0.25</v>
      </c>
      <c r="J66" s="141" t="s">
        <v>178</v>
      </c>
      <c r="K66" s="142" t="n">
        <v>275000</v>
      </c>
      <c r="L66" s="130"/>
      <c r="M66" s="139"/>
      <c r="N66" s="15"/>
      <c r="O66" s="15"/>
      <c r="P66" s="15"/>
      <c r="Q66" s="15"/>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row>
    <row r="67" customFormat="false" ht="17" hidden="false" customHeight="false" outlineLevel="0" collapsed="false">
      <c r="A67" s="130"/>
      <c r="B67" s="130"/>
      <c r="C67" s="134"/>
      <c r="D67" s="132" t="s">
        <v>179</v>
      </c>
      <c r="E67" s="132"/>
      <c r="F67" s="131" t="n">
        <v>7699999</v>
      </c>
      <c r="G67" s="140" t="s">
        <v>176</v>
      </c>
      <c r="H67" s="141" t="s">
        <v>177</v>
      </c>
      <c r="I67" s="143" t="n">
        <v>0.15</v>
      </c>
      <c r="J67" s="141" t="s">
        <v>178</v>
      </c>
      <c r="K67" s="142" t="n">
        <v>685000</v>
      </c>
      <c r="L67" s="130"/>
      <c r="M67" s="139"/>
      <c r="N67" s="15"/>
      <c r="O67" s="15"/>
      <c r="P67" s="15"/>
      <c r="Q67" s="15"/>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row>
    <row r="68" customFormat="false" ht="17" hidden="false" customHeight="true" outlineLevel="0" collapsed="false">
      <c r="A68" s="130"/>
      <c r="B68" s="130"/>
      <c r="C68" s="134"/>
      <c r="D68" s="132" t="s">
        <v>180</v>
      </c>
      <c r="E68" s="132"/>
      <c r="F68" s="131" t="n">
        <v>9999999</v>
      </c>
      <c r="G68" s="140" t="s">
        <v>176</v>
      </c>
      <c r="H68" s="141" t="s">
        <v>177</v>
      </c>
      <c r="I68" s="143" t="n">
        <v>0.05</v>
      </c>
      <c r="J68" s="141" t="s">
        <v>178</v>
      </c>
      <c r="K68" s="142" t="n">
        <v>1455000</v>
      </c>
      <c r="L68" s="130"/>
      <c r="M68" s="139"/>
      <c r="N68" s="15"/>
      <c r="O68" s="15"/>
      <c r="P68" s="15"/>
      <c r="Q68" s="15"/>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row>
    <row r="69" customFormat="false" ht="17" hidden="false" customHeight="true" outlineLevel="0" collapsed="false">
      <c r="A69" s="130"/>
      <c r="B69" s="130"/>
      <c r="C69" s="134"/>
      <c r="D69" s="135" t="s">
        <v>181</v>
      </c>
      <c r="E69" s="135"/>
      <c r="F69" s="131"/>
      <c r="G69" s="140"/>
      <c r="H69" s="141"/>
      <c r="I69" s="143"/>
      <c r="J69" s="141"/>
      <c r="K69" s="142" t="n">
        <v>1955000</v>
      </c>
      <c r="L69" s="130"/>
      <c r="M69" s="139"/>
      <c r="N69" s="15"/>
      <c r="O69" s="15"/>
      <c r="P69" s="15"/>
      <c r="Q69" s="15"/>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row>
    <row r="70" customFormat="false" ht="17" hidden="false" customHeight="true" outlineLevel="0" collapsed="false">
      <c r="A70" s="130" t="s">
        <v>186</v>
      </c>
      <c r="B70" s="144" t="s">
        <v>187</v>
      </c>
      <c r="C70" s="145" t="s">
        <v>188</v>
      </c>
      <c r="D70" s="23" t="n">
        <v>480000</v>
      </c>
      <c r="E70" s="146" t="s">
        <v>189</v>
      </c>
      <c r="F70" s="146"/>
      <c r="G70" s="146"/>
      <c r="H70" s="146"/>
      <c r="I70" s="146"/>
      <c r="J70" s="146"/>
      <c r="K70" s="146"/>
      <c r="L70" s="23"/>
      <c r="M70" s="139"/>
      <c r="N70" s="15"/>
      <c r="O70" s="15"/>
      <c r="P70" s="15"/>
      <c r="Q70" s="15"/>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row>
    <row r="71" customFormat="false" ht="17" hidden="false" customHeight="false" outlineLevel="0" collapsed="false">
      <c r="A71" s="130"/>
      <c r="B71" s="23" t="s">
        <v>190</v>
      </c>
      <c r="C71" s="23"/>
      <c r="D71" s="23" t="s">
        <v>191</v>
      </c>
      <c r="E71" s="23"/>
      <c r="F71" s="23"/>
      <c r="G71" s="23"/>
      <c r="H71" s="23"/>
      <c r="I71" s="23"/>
      <c r="J71" s="23"/>
      <c r="K71" s="23"/>
      <c r="L71" s="23"/>
      <c r="M71" s="139"/>
      <c r="N71" s="15"/>
      <c r="O71" s="15"/>
      <c r="P71" s="15"/>
      <c r="Q71" s="15"/>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row>
    <row r="72" customFormat="false" ht="17" hidden="false" customHeight="true" outlineLevel="0" collapsed="false">
      <c r="A72" s="130"/>
      <c r="B72" s="147" t="s">
        <v>146</v>
      </c>
      <c r="C72" s="23" t="s">
        <v>192</v>
      </c>
      <c r="D72" s="23" t="n">
        <v>380000</v>
      </c>
      <c r="E72" s="148" t="s">
        <v>193</v>
      </c>
      <c r="F72" s="23" t="n">
        <v>480000</v>
      </c>
      <c r="G72" s="149" t="s">
        <v>194</v>
      </c>
      <c r="H72" s="150" t="s">
        <v>195</v>
      </c>
      <c r="I72" s="150"/>
      <c r="J72" s="150"/>
      <c r="K72" s="150"/>
      <c r="L72" s="23"/>
      <c r="M72" s="139"/>
      <c r="N72" s="15"/>
      <c r="O72" s="15"/>
      <c r="P72" s="15"/>
      <c r="Q72" s="15"/>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row>
    <row r="73" customFormat="false" ht="17" hidden="false" customHeight="false" outlineLevel="0" collapsed="false">
      <c r="A73" s="130"/>
      <c r="B73" s="147"/>
      <c r="C73" s="23" t="s">
        <v>196</v>
      </c>
      <c r="D73" s="23" t="n">
        <v>480000</v>
      </c>
      <c r="E73" s="148" t="s">
        <v>193</v>
      </c>
      <c r="F73" s="23" t="n">
        <v>480000</v>
      </c>
      <c r="G73" s="149" t="s">
        <v>194</v>
      </c>
      <c r="H73" s="150"/>
      <c r="I73" s="150"/>
      <c r="J73" s="150"/>
      <c r="K73" s="150"/>
      <c r="L73" s="23"/>
      <c r="M73" s="139"/>
      <c r="N73" s="15"/>
      <c r="O73" s="15"/>
      <c r="P73" s="15"/>
      <c r="Q73" s="15"/>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row>
    <row r="74" customFormat="false" ht="17" hidden="false" customHeight="true" outlineLevel="0" collapsed="false">
      <c r="A74" s="130"/>
      <c r="B74" s="147" t="s">
        <v>88</v>
      </c>
      <c r="C74" s="23"/>
      <c r="D74" s="74" t="s">
        <v>197</v>
      </c>
      <c r="E74" s="74"/>
      <c r="F74" s="74"/>
      <c r="G74" s="74" t="s">
        <v>88</v>
      </c>
      <c r="H74" s="74"/>
      <c r="I74" s="74"/>
      <c r="J74" s="74"/>
      <c r="K74" s="74"/>
      <c r="L74" s="23"/>
      <c r="M74" s="139"/>
      <c r="N74" s="15"/>
      <c r="O74" s="15"/>
      <c r="P74" s="15"/>
      <c r="Q74" s="15"/>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row>
    <row r="75" customFormat="false" ht="17" hidden="false" customHeight="true" outlineLevel="0" collapsed="false">
      <c r="A75" s="130"/>
      <c r="B75" s="147"/>
      <c r="C75" s="23"/>
      <c r="D75" s="132" t="s">
        <v>198</v>
      </c>
      <c r="E75" s="132"/>
      <c r="F75" s="23" t="n">
        <v>1950000</v>
      </c>
      <c r="G75" s="151" t="s">
        <v>197</v>
      </c>
      <c r="H75" s="141" t="s">
        <v>177</v>
      </c>
      <c r="I75" s="143" t="n">
        <v>0.05</v>
      </c>
      <c r="J75" s="137"/>
      <c r="K75" s="142"/>
      <c r="L75" s="23"/>
      <c r="M75" s="139"/>
      <c r="N75" s="15"/>
      <c r="O75" s="15"/>
      <c r="P75" s="15"/>
      <c r="Q75" s="15"/>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row>
    <row r="76" customFormat="false" ht="17" hidden="false" customHeight="true" outlineLevel="0" collapsed="false">
      <c r="A76" s="130"/>
      <c r="B76" s="147"/>
      <c r="C76" s="23"/>
      <c r="D76" s="132" t="s">
        <v>199</v>
      </c>
      <c r="E76" s="132"/>
      <c r="F76" s="23" t="n">
        <v>3300000</v>
      </c>
      <c r="G76" s="151" t="s">
        <v>197</v>
      </c>
      <c r="H76" s="141" t="s">
        <v>177</v>
      </c>
      <c r="I76" s="143" t="n">
        <v>0.1</v>
      </c>
      <c r="J76" s="141" t="s">
        <v>200</v>
      </c>
      <c r="K76" s="142" t="n">
        <v>97500</v>
      </c>
      <c r="L76" s="23"/>
      <c r="M76" s="139"/>
      <c r="N76" s="15"/>
      <c r="O76" s="15"/>
      <c r="P76" s="15"/>
      <c r="Q76" s="15"/>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row>
    <row r="77" customFormat="false" ht="17" hidden="false" customHeight="false" outlineLevel="0" collapsed="false">
      <c r="A77" s="130"/>
      <c r="B77" s="147"/>
      <c r="C77" s="23"/>
      <c r="D77" s="132" t="s">
        <v>201</v>
      </c>
      <c r="E77" s="132"/>
      <c r="F77" s="23" t="n">
        <v>6950000</v>
      </c>
      <c r="G77" s="151" t="s">
        <v>197</v>
      </c>
      <c r="H77" s="141" t="s">
        <v>177</v>
      </c>
      <c r="I77" s="143" t="n">
        <v>0.2</v>
      </c>
      <c r="J77" s="141" t="s">
        <v>200</v>
      </c>
      <c r="K77" s="142" t="n">
        <v>427500</v>
      </c>
      <c r="L77" s="23"/>
      <c r="M77" s="139"/>
      <c r="N77" s="15"/>
      <c r="O77" s="15"/>
      <c r="P77" s="15"/>
      <c r="Q77" s="15"/>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row>
    <row r="78" customFormat="false" ht="17" hidden="false" customHeight="false" outlineLevel="0" collapsed="false">
      <c r="A78" s="130"/>
      <c r="B78" s="147"/>
      <c r="C78" s="23"/>
      <c r="D78" s="132" t="s">
        <v>202</v>
      </c>
      <c r="E78" s="132"/>
      <c r="F78" s="23" t="n">
        <v>9000000</v>
      </c>
      <c r="G78" s="151" t="s">
        <v>197</v>
      </c>
      <c r="H78" s="141" t="s">
        <v>177</v>
      </c>
      <c r="I78" s="143" t="n">
        <v>0.23</v>
      </c>
      <c r="J78" s="141" t="s">
        <v>200</v>
      </c>
      <c r="K78" s="142" t="n">
        <v>636000</v>
      </c>
      <c r="L78" s="23"/>
      <c r="M78" s="139"/>
      <c r="N78" s="15"/>
      <c r="O78" s="15"/>
      <c r="P78" s="15"/>
      <c r="Q78" s="15"/>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row>
    <row r="79" customFormat="false" ht="17" hidden="false" customHeight="false" outlineLevel="0" collapsed="false">
      <c r="A79" s="130"/>
      <c r="B79" s="147"/>
      <c r="C79" s="23"/>
      <c r="D79" s="132" t="s">
        <v>203</v>
      </c>
      <c r="E79" s="132"/>
      <c r="F79" s="23" t="n">
        <v>18000000</v>
      </c>
      <c r="G79" s="151" t="s">
        <v>197</v>
      </c>
      <c r="H79" s="141" t="s">
        <v>177</v>
      </c>
      <c r="I79" s="143" t="n">
        <v>0.33</v>
      </c>
      <c r="J79" s="141" t="s">
        <v>200</v>
      </c>
      <c r="K79" s="142" t="n">
        <v>1536000</v>
      </c>
      <c r="L79" s="23"/>
      <c r="M79" s="139"/>
      <c r="N79" s="15"/>
      <c r="O79" s="15"/>
      <c r="P79" s="15"/>
      <c r="Q79" s="15"/>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row>
    <row r="80" customFormat="false" ht="17" hidden="false" customHeight="false" outlineLevel="0" collapsed="false">
      <c r="A80" s="130"/>
      <c r="B80" s="147"/>
      <c r="C80" s="23"/>
      <c r="D80" s="132" t="s">
        <v>204</v>
      </c>
      <c r="E80" s="132"/>
      <c r="F80" s="23"/>
      <c r="G80" s="151" t="s">
        <v>197</v>
      </c>
      <c r="H80" s="141" t="s">
        <v>177</v>
      </c>
      <c r="I80" s="143" t="n">
        <v>0.4</v>
      </c>
      <c r="J80" s="141" t="s">
        <v>200</v>
      </c>
      <c r="K80" s="142" t="n">
        <v>2796000</v>
      </c>
      <c r="L80" s="23"/>
      <c r="M80" s="139"/>
      <c r="N80" s="15"/>
      <c r="O80" s="15"/>
      <c r="P80" s="15"/>
      <c r="Q80" s="15"/>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row>
    <row r="81" customFormat="false" ht="17" hidden="false" customHeight="true" outlineLevel="0" collapsed="false">
      <c r="A81" s="130"/>
      <c r="B81" s="145" t="s">
        <v>205</v>
      </c>
      <c r="C81" s="71" t="s">
        <v>129</v>
      </c>
      <c r="D81" s="71"/>
      <c r="E81" s="71"/>
      <c r="F81" s="76" t="n">
        <v>50405</v>
      </c>
      <c r="G81" s="152" t="s">
        <v>84</v>
      </c>
      <c r="H81" s="141" t="s">
        <v>177</v>
      </c>
      <c r="I81" s="153" t="n">
        <v>0.021</v>
      </c>
      <c r="J81" s="137"/>
      <c r="K81" s="142"/>
      <c r="L81" s="23"/>
      <c r="M81" s="139"/>
      <c r="N81" s="15"/>
      <c r="O81" s="15"/>
      <c r="P81" s="15"/>
      <c r="Q81" s="15"/>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row>
    <row r="82" customFormat="false" ht="17" hidden="false" customHeight="false" outlineLevel="0" collapsed="false">
      <c r="A82" s="134" t="s">
        <v>206</v>
      </c>
      <c r="B82" s="144" t="s">
        <v>187</v>
      </c>
      <c r="C82" s="23"/>
      <c r="D82" s="23" t="n">
        <v>430000</v>
      </c>
      <c r="E82" s="146"/>
      <c r="F82" s="146"/>
      <c r="G82" s="146"/>
      <c r="H82" s="146"/>
      <c r="I82" s="146"/>
      <c r="J82" s="146"/>
      <c r="K82" s="146"/>
      <c r="L82" s="23"/>
      <c r="M82" s="139"/>
      <c r="N82" s="15"/>
      <c r="O82" s="15"/>
      <c r="P82" s="15"/>
      <c r="Q82" s="15"/>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row>
    <row r="83" customFormat="false" ht="17" hidden="false" customHeight="false" outlineLevel="0" collapsed="false">
      <c r="A83" s="134"/>
      <c r="B83" s="23" t="s">
        <v>190</v>
      </c>
      <c r="C83" s="23"/>
      <c r="D83" s="23" t="s">
        <v>191</v>
      </c>
      <c r="E83" s="23"/>
      <c r="F83" s="23"/>
      <c r="G83" s="23"/>
      <c r="H83" s="23"/>
      <c r="I83" s="23"/>
      <c r="J83" s="23"/>
      <c r="K83" s="23"/>
      <c r="L83" s="23"/>
      <c r="M83" s="139"/>
      <c r="N83" s="15"/>
      <c r="O83" s="15"/>
      <c r="P83" s="15"/>
      <c r="Q83" s="15"/>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row>
    <row r="84" customFormat="false" ht="17" hidden="false" customHeight="true" outlineLevel="0" collapsed="false">
      <c r="A84" s="134"/>
      <c r="B84" s="147" t="s">
        <v>146</v>
      </c>
      <c r="C84" s="23" t="s">
        <v>192</v>
      </c>
      <c r="D84" s="23" t="n">
        <v>330000</v>
      </c>
      <c r="E84" s="148" t="s">
        <v>193</v>
      </c>
      <c r="F84" s="23" t="n">
        <v>480000</v>
      </c>
      <c r="G84" s="149" t="s">
        <v>194</v>
      </c>
      <c r="H84" s="150" t="s">
        <v>195</v>
      </c>
      <c r="I84" s="150"/>
      <c r="J84" s="150"/>
      <c r="K84" s="150"/>
      <c r="L84" s="23"/>
      <c r="M84" s="139"/>
      <c r="N84" s="15"/>
      <c r="O84" s="15"/>
      <c r="P84" s="15"/>
      <c r="Q84" s="15"/>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row>
    <row r="85" customFormat="false" ht="17" hidden="false" customHeight="false" outlineLevel="0" collapsed="false">
      <c r="A85" s="134"/>
      <c r="B85" s="134"/>
      <c r="C85" s="23" t="s">
        <v>196</v>
      </c>
      <c r="D85" s="23" t="n">
        <v>380000</v>
      </c>
      <c r="E85" s="148" t="s">
        <v>193</v>
      </c>
      <c r="F85" s="23" t="n">
        <v>480000</v>
      </c>
      <c r="G85" s="149" t="s">
        <v>194</v>
      </c>
      <c r="H85" s="150"/>
      <c r="I85" s="150"/>
      <c r="J85" s="150"/>
      <c r="K85" s="150"/>
      <c r="L85" s="23"/>
      <c r="M85" s="139"/>
      <c r="N85" s="15"/>
      <c r="O85" s="15"/>
      <c r="P85" s="15"/>
      <c r="Q85" s="15"/>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row>
    <row r="86" customFormat="false" ht="17" hidden="false" customHeight="true" outlineLevel="0" collapsed="false">
      <c r="A86" s="134"/>
      <c r="B86" s="144" t="s">
        <v>207</v>
      </c>
      <c r="C86" s="23" t="s">
        <v>192</v>
      </c>
      <c r="D86" s="130" t="s">
        <v>208</v>
      </c>
      <c r="E86" s="130"/>
      <c r="F86" s="147" t="n">
        <v>2000000</v>
      </c>
      <c r="G86" s="152" t="n">
        <v>100000</v>
      </c>
      <c r="H86" s="141" t="s">
        <v>177</v>
      </c>
      <c r="I86" s="143" t="n">
        <v>0.05</v>
      </c>
      <c r="J86" s="141" t="s">
        <v>209</v>
      </c>
      <c r="K86" s="142" t="n">
        <f aca="false">G86*I86</f>
        <v>5000</v>
      </c>
      <c r="L86" s="23"/>
      <c r="M86" s="139" t="s">
        <v>210</v>
      </c>
      <c r="N86" s="15"/>
      <c r="O86" s="15"/>
      <c r="P86" s="15"/>
      <c r="Q86" s="15"/>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row>
    <row r="87" customFormat="false" ht="17" hidden="false" customHeight="false" outlineLevel="0" collapsed="false">
      <c r="A87" s="134"/>
      <c r="B87" s="144"/>
      <c r="C87" s="23" t="s">
        <v>196</v>
      </c>
      <c r="D87" s="130"/>
      <c r="E87" s="130"/>
      <c r="F87" s="147"/>
      <c r="G87" s="152" t="n">
        <v>150000</v>
      </c>
      <c r="H87" s="141" t="s">
        <v>177</v>
      </c>
      <c r="I87" s="143" t="n">
        <v>0.05</v>
      </c>
      <c r="J87" s="141" t="s">
        <v>209</v>
      </c>
      <c r="K87" s="142" t="n">
        <f aca="false">G87*I87</f>
        <v>7500</v>
      </c>
      <c r="L87" s="23"/>
      <c r="M87" s="139" t="s">
        <v>211</v>
      </c>
      <c r="N87" s="15"/>
      <c r="O87" s="15"/>
      <c r="P87" s="15"/>
      <c r="Q87" s="15"/>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row>
    <row r="88" customFormat="false" ht="17" hidden="false" customHeight="false" outlineLevel="0" collapsed="false">
      <c r="A88" s="134"/>
      <c r="B88" s="134"/>
      <c r="C88" s="23" t="s">
        <v>212</v>
      </c>
      <c r="D88" s="130"/>
      <c r="E88" s="130"/>
      <c r="F88" s="147"/>
      <c r="G88" s="152" t="n">
        <v>50000</v>
      </c>
      <c r="H88" s="141" t="s">
        <v>177</v>
      </c>
      <c r="I88" s="143" t="n">
        <v>0.05</v>
      </c>
      <c r="J88" s="141" t="s">
        <v>209</v>
      </c>
      <c r="K88" s="142" t="n">
        <f aca="false">G88*I88</f>
        <v>2500</v>
      </c>
      <c r="L88" s="23"/>
      <c r="M88" s="139" t="s">
        <v>213</v>
      </c>
      <c r="N88" s="15"/>
      <c r="O88" s="15"/>
      <c r="P88" s="15"/>
      <c r="Q88" s="15"/>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row>
    <row r="89" customFormat="false" ht="17" hidden="false" customHeight="true" outlineLevel="0" collapsed="false">
      <c r="A89" s="134"/>
      <c r="B89" s="144" t="s">
        <v>214</v>
      </c>
      <c r="C89" s="125" t="s">
        <v>215</v>
      </c>
      <c r="D89" s="134" t="s">
        <v>216</v>
      </c>
      <c r="E89" s="134"/>
      <c r="F89" s="23" t="n">
        <v>450000</v>
      </c>
      <c r="G89" s="134" t="s">
        <v>217</v>
      </c>
      <c r="H89" s="147" t="n">
        <v>6000</v>
      </c>
      <c r="I89" s="12" t="s">
        <v>218</v>
      </c>
      <c r="J89" s="12"/>
      <c r="K89" s="12"/>
      <c r="L89" s="12"/>
      <c r="M89" s="139"/>
      <c r="N89" s="15"/>
      <c r="O89" s="15"/>
      <c r="P89" s="15"/>
      <c r="Q89" s="15"/>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row>
    <row r="90" customFormat="false" ht="17" hidden="false" customHeight="false" outlineLevel="0" collapsed="false">
      <c r="A90" s="134"/>
      <c r="B90" s="144"/>
      <c r="C90" s="23" t="s">
        <v>219</v>
      </c>
      <c r="D90" s="134" t="s">
        <v>220</v>
      </c>
      <c r="E90" s="134"/>
      <c r="F90" s="23" t="n">
        <v>350000</v>
      </c>
      <c r="G90" s="134"/>
      <c r="H90" s="134"/>
      <c r="I90" s="147" t="s">
        <v>221</v>
      </c>
      <c r="J90" s="147"/>
      <c r="K90" s="23" t="n">
        <v>100000</v>
      </c>
      <c r="L90" s="23" t="n">
        <v>320000</v>
      </c>
      <c r="M90" s="154" t="s">
        <v>222</v>
      </c>
      <c r="N90" s="15"/>
      <c r="O90" s="15"/>
      <c r="P90" s="15"/>
      <c r="Q90" s="15"/>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row>
    <row r="91" customFormat="false" ht="17" hidden="false" customHeight="false" outlineLevel="0" collapsed="false">
      <c r="A91" s="134"/>
      <c r="B91" s="147" t="s">
        <v>223</v>
      </c>
      <c r="C91" s="23" t="s">
        <v>224</v>
      </c>
      <c r="D91" s="155" t="n">
        <v>0.06</v>
      </c>
      <c r="E91" s="156" t="n">
        <f aca="false">D91+D92</f>
        <v>0.1</v>
      </c>
      <c r="F91" s="23"/>
      <c r="G91" s="23"/>
      <c r="H91" s="23"/>
      <c r="I91" s="23"/>
      <c r="J91" s="23"/>
      <c r="K91" s="23"/>
      <c r="L91" s="23"/>
      <c r="M91" s="139"/>
      <c r="N91" s="15"/>
      <c r="O91" s="15"/>
      <c r="P91" s="15"/>
      <c r="Q91" s="15"/>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row>
    <row r="92" customFormat="false" ht="17" hidden="false" customHeight="false" outlineLevel="0" collapsed="false">
      <c r="A92" s="134"/>
      <c r="B92" s="134"/>
      <c r="C92" s="23" t="s">
        <v>225</v>
      </c>
      <c r="D92" s="155" t="n">
        <v>0.04</v>
      </c>
      <c r="E92" s="156"/>
      <c r="F92" s="23"/>
      <c r="G92" s="23"/>
      <c r="H92" s="23"/>
      <c r="I92" s="23"/>
      <c r="J92" s="23"/>
      <c r="K92" s="23"/>
      <c r="L92" s="23"/>
      <c r="M92" s="139"/>
      <c r="N92" s="15"/>
      <c r="O92" s="15"/>
      <c r="P92" s="15"/>
      <c r="Q92" s="15"/>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row>
    <row r="93" customFormat="false" ht="17" hidden="false" customHeight="false" outlineLevel="0" collapsed="false">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row>
    <row r="94" customFormat="false" ht="17" hidden="false" customHeight="false" outlineLevel="0" collapsed="false">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row>
    <row r="95" customFormat="false" ht="17" hidden="false" customHeight="false" outlineLevel="0" collapsed="false">
      <c r="A95" s="17" t="s">
        <v>226</v>
      </c>
      <c r="B95" s="17"/>
      <c r="C95" s="6"/>
      <c r="D95" s="6" t="s">
        <v>227</v>
      </c>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row>
    <row r="96" customFormat="false" ht="17" hidden="false" customHeight="false" outlineLevel="0" collapsed="false">
      <c r="A96" s="157" t="s">
        <v>186</v>
      </c>
      <c r="B96" s="157" t="s">
        <v>187</v>
      </c>
      <c r="C96" s="39"/>
      <c r="D96" s="157" t="s">
        <v>228</v>
      </c>
      <c r="E96" s="157"/>
      <c r="F96" s="157"/>
      <c r="G96" s="36" t="s">
        <v>187</v>
      </c>
      <c r="H96" s="3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row>
    <row r="97" customFormat="false" ht="17" hidden="false" customHeight="false" outlineLevel="0" collapsed="false">
      <c r="A97" s="157"/>
      <c r="B97" s="157"/>
      <c r="C97" s="39"/>
      <c r="D97" s="157"/>
      <c r="E97" s="157"/>
      <c r="F97" s="157"/>
      <c r="G97" s="158" t="s">
        <v>229</v>
      </c>
      <c r="H97" s="158" t="s">
        <v>230</v>
      </c>
      <c r="I97" s="52"/>
      <c r="J97" s="159"/>
      <c r="K97" s="160"/>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row>
    <row r="98" customFormat="false" ht="17" hidden="false" customHeight="false" outlineLevel="0" collapsed="false">
      <c r="A98" s="157"/>
      <c r="B98" s="157"/>
      <c r="C98" s="39"/>
      <c r="D98" s="39" t="s">
        <v>231</v>
      </c>
      <c r="E98" s="39"/>
      <c r="F98" s="39" t="n">
        <v>1320000</v>
      </c>
      <c r="G98" s="39" t="n">
        <v>950000</v>
      </c>
      <c r="H98" s="39" t="n">
        <v>950000</v>
      </c>
      <c r="I98" s="52"/>
      <c r="J98" s="159"/>
      <c r="K98" s="161"/>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row>
    <row r="99" customFormat="false" ht="17" hidden="false" customHeight="false" outlineLevel="0" collapsed="false">
      <c r="A99" s="157"/>
      <c r="B99" s="157"/>
      <c r="C99" s="39"/>
      <c r="D99" s="39" t="s">
        <v>232</v>
      </c>
      <c r="E99" s="39"/>
      <c r="F99" s="39" t="n">
        <v>3360000</v>
      </c>
      <c r="G99" s="39" t="n">
        <v>880000</v>
      </c>
      <c r="H99" s="39" t="n">
        <v>580000</v>
      </c>
      <c r="I99" s="52"/>
      <c r="J99" s="159"/>
      <c r="K99" s="161"/>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row>
    <row r="100" customFormat="false" ht="17" hidden="false" customHeight="false" outlineLevel="0" collapsed="false">
      <c r="A100" s="157"/>
      <c r="B100" s="157"/>
      <c r="C100" s="162"/>
      <c r="D100" s="39" t="s">
        <v>233</v>
      </c>
      <c r="E100" s="39"/>
      <c r="F100" s="39" t="n">
        <v>4890000</v>
      </c>
      <c r="G100" s="39" t="n">
        <v>680000</v>
      </c>
      <c r="H100" s="39" t="n">
        <v>580000</v>
      </c>
      <c r="I100" s="52"/>
      <c r="J100" s="159"/>
      <c r="K100" s="161"/>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row>
    <row r="101" customFormat="false" ht="17" hidden="false" customHeight="false" outlineLevel="0" collapsed="false">
      <c r="A101" s="157"/>
      <c r="B101" s="157"/>
      <c r="C101" s="162"/>
      <c r="D101" s="39" t="s">
        <v>234</v>
      </c>
      <c r="E101" s="39"/>
      <c r="F101" s="39" t="n">
        <v>6550000</v>
      </c>
      <c r="G101" s="39" t="n">
        <v>630000</v>
      </c>
      <c r="H101" s="39" t="n">
        <v>580000</v>
      </c>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row>
    <row r="102" customFormat="false" ht="17" hidden="false" customHeight="false" outlineLevel="0" collapsed="false">
      <c r="A102" s="157"/>
      <c r="B102" s="157"/>
      <c r="C102" s="162"/>
      <c r="D102" s="39" t="s">
        <v>235</v>
      </c>
      <c r="E102" s="39"/>
      <c r="F102" s="39" t="n">
        <v>23500000</v>
      </c>
      <c r="G102" s="39" t="n">
        <v>580000</v>
      </c>
      <c r="H102" s="39" t="n">
        <v>580000</v>
      </c>
    </row>
    <row r="107" customFormat="false" ht="17" hidden="false" customHeight="true" outlineLevel="0" collapsed="false">
      <c r="E107" s="68"/>
    </row>
    <row r="109" customFormat="false" ht="17" hidden="false" customHeight="false" outlineLevel="0" collapsed="false">
      <c r="I109" s="68"/>
    </row>
    <row r="111" customFormat="false" ht="17" hidden="false" customHeight="false" outlineLevel="0" collapsed="false">
      <c r="I111" s="68"/>
    </row>
    <row r="113" customFormat="false" ht="17" hidden="false" customHeight="false" outlineLevel="0" collapsed="false">
      <c r="I113" s="68"/>
    </row>
    <row r="117" customFormat="false" ht="17" hidden="false" customHeight="false" outlineLevel="0" collapsed="false">
      <c r="I117" s="68"/>
    </row>
    <row r="1048576" customFormat="false" ht="12.8" hidden="false" customHeight="false" outlineLevel="0" collapsed="false"/>
  </sheetData>
  <sheetProtection sheet="true" password="cc3d" objects="true" scenarios="true"/>
  <mergeCells count="86">
    <mergeCell ref="A1:B2"/>
    <mergeCell ref="A3:A5"/>
    <mergeCell ref="A6:A15"/>
    <mergeCell ref="A16:B16"/>
    <mergeCell ref="A17:A18"/>
    <mergeCell ref="A19:A20"/>
    <mergeCell ref="A21:A22"/>
    <mergeCell ref="A24:A25"/>
    <mergeCell ref="A26:A27"/>
    <mergeCell ref="A28:A29"/>
    <mergeCell ref="A30:B30"/>
    <mergeCell ref="A31:A32"/>
    <mergeCell ref="A33:A34"/>
    <mergeCell ref="A35:A36"/>
    <mergeCell ref="A37:A38"/>
    <mergeCell ref="A39:A40"/>
    <mergeCell ref="A41:A42"/>
    <mergeCell ref="A43:A44"/>
    <mergeCell ref="A45:A46"/>
    <mergeCell ref="A47:A48"/>
    <mergeCell ref="A49:B49"/>
    <mergeCell ref="A51:B51"/>
    <mergeCell ref="C51:N51"/>
    <mergeCell ref="C52:N52"/>
    <mergeCell ref="A54:B54"/>
    <mergeCell ref="C54:N54"/>
    <mergeCell ref="C55:N55"/>
    <mergeCell ref="A57:A69"/>
    <mergeCell ref="B57:B69"/>
    <mergeCell ref="D57:F57"/>
    <mergeCell ref="G57:K57"/>
    <mergeCell ref="L57:L69"/>
    <mergeCell ref="C58:C63"/>
    <mergeCell ref="D58:E58"/>
    <mergeCell ref="D59:E59"/>
    <mergeCell ref="D60:E60"/>
    <mergeCell ref="D61:E61"/>
    <mergeCell ref="D62:E62"/>
    <mergeCell ref="D63:E63"/>
    <mergeCell ref="C64:C69"/>
    <mergeCell ref="D64:E64"/>
    <mergeCell ref="D65:E65"/>
    <mergeCell ref="D66:E66"/>
    <mergeCell ref="D67:E67"/>
    <mergeCell ref="D68:E68"/>
    <mergeCell ref="D69:E69"/>
    <mergeCell ref="A70:A81"/>
    <mergeCell ref="E70:K70"/>
    <mergeCell ref="B72:B73"/>
    <mergeCell ref="H72:K73"/>
    <mergeCell ref="B74:B80"/>
    <mergeCell ref="D74:F74"/>
    <mergeCell ref="G74:K74"/>
    <mergeCell ref="D75:E75"/>
    <mergeCell ref="D76:E76"/>
    <mergeCell ref="D77:E77"/>
    <mergeCell ref="D78:E78"/>
    <mergeCell ref="D79:E79"/>
    <mergeCell ref="D80:E80"/>
    <mergeCell ref="C81:E81"/>
    <mergeCell ref="A82:A92"/>
    <mergeCell ref="E82:K82"/>
    <mergeCell ref="B84:B85"/>
    <mergeCell ref="H84:K85"/>
    <mergeCell ref="B86:B88"/>
    <mergeCell ref="D86:E88"/>
    <mergeCell ref="F86:F88"/>
    <mergeCell ref="B89:B90"/>
    <mergeCell ref="D89:E89"/>
    <mergeCell ref="G89:G90"/>
    <mergeCell ref="H89:H90"/>
    <mergeCell ref="I89:L89"/>
    <mergeCell ref="D90:E90"/>
    <mergeCell ref="I90:J90"/>
    <mergeCell ref="B91:B92"/>
    <mergeCell ref="E91:E92"/>
    <mergeCell ref="A95:B95"/>
    <mergeCell ref="A96:A102"/>
    <mergeCell ref="B96:B102"/>
    <mergeCell ref="D96:F97"/>
    <mergeCell ref="G96:H96"/>
    <mergeCell ref="D98:E98"/>
    <mergeCell ref="D99:E99"/>
    <mergeCell ref="D100:E100"/>
    <mergeCell ref="D101:E101"/>
    <mergeCell ref="D102:E102"/>
  </mergeCells>
  <printOptions headings="false" gridLines="false" gridLinesSet="true" horizontalCentered="false" verticalCentered="false"/>
  <pageMargins left="0.627777777777778" right="0.365972222222222" top="0.670138888888889" bottom="0.39375" header="0.511811023622047" footer="0.511811023622047"/>
  <pageSetup paperSize="9" scale="80" fitToWidth="1" fitToHeight="1" pageOrder="overThenDown" orientation="landscape" blackAndWhite="false" draft="false" cellComments="none" horizontalDpi="300" verticalDpi="300" copies="1"/>
  <headerFooter differentFirst="false" differentOddEven="false">
    <oddHeader/>
    <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L10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5" topLeftCell="C6" activePane="bottomRight" state="frozen"/>
      <selection pane="topLeft" activeCell="A1" activeCellId="0" sqref="A1"/>
      <selection pane="topRight" activeCell="C1" activeCellId="0" sqref="C1"/>
      <selection pane="bottomLeft" activeCell="A6" activeCellId="0" sqref="A6"/>
      <selection pane="bottomRight" activeCell="F30" activeCellId="0" sqref="F30"/>
    </sheetView>
  </sheetViews>
  <sheetFormatPr defaultColWidth="10.6953125" defaultRowHeight="17" customHeight="true" zeroHeight="false" outlineLevelRow="0" outlineLevelCol="0"/>
  <cols>
    <col collapsed="false" customWidth="true" hidden="false" outlineLevel="0" max="1" min="1" style="2" width="13.93"/>
    <col collapsed="false" customWidth="true" hidden="false" outlineLevel="0" max="2" min="2" style="2" width="15.81"/>
    <col collapsed="false" customWidth="true" hidden="false" outlineLevel="0" max="3" min="3" style="2" width="11.81"/>
    <col collapsed="false" customWidth="true" hidden="false" outlineLevel="0" max="4" min="4" style="2" width="12.69"/>
    <col collapsed="false" customWidth="true" hidden="false" outlineLevel="0" max="15" min="5" style="2" width="12.18"/>
    <col collapsed="false" customWidth="true" hidden="false" outlineLevel="0" max="16" min="16" style="2" width="13.68"/>
    <col collapsed="false" customWidth="true" hidden="false" outlineLevel="0" max="45" min="17" style="2" width="12.18"/>
  </cols>
  <sheetData>
    <row r="1" s="79" customFormat="true" ht="17" hidden="false" customHeight="false" outlineLevel="0" collapsed="false">
      <c r="A1" s="31" t="s">
        <v>25</v>
      </c>
      <c r="B1" s="31"/>
      <c r="C1" s="32" t="n">
        <f aca="false">基本!$D$1</f>
        <v>45657</v>
      </c>
      <c r="D1" s="32" t="n">
        <f aca="false">基本!$E$1</f>
        <v>46022</v>
      </c>
      <c r="E1" s="32" t="n">
        <f aca="false">基本!$F$1</f>
        <v>46387</v>
      </c>
      <c r="F1" s="32" t="n">
        <f aca="false">基本!$G$1</f>
        <v>46752</v>
      </c>
      <c r="G1" s="32" t="n">
        <f aca="false">基本!$H$1</f>
        <v>47118</v>
      </c>
      <c r="H1" s="32" t="n">
        <f aca="false">基本!$I$1</f>
        <v>47483</v>
      </c>
      <c r="I1" s="32" t="n">
        <f aca="false">基本!$J$1</f>
        <v>47848</v>
      </c>
      <c r="J1" s="32" t="n">
        <f aca="false">基本!$K$1</f>
        <v>48213</v>
      </c>
      <c r="K1" s="32" t="n">
        <f aca="false">基本!$L$1</f>
        <v>48579</v>
      </c>
      <c r="L1" s="32" t="n">
        <f aca="false">基本!$M$1</f>
        <v>48944</v>
      </c>
      <c r="M1" s="32" t="n">
        <f aca="false">基本!$N$1</f>
        <v>49309</v>
      </c>
      <c r="N1" s="32" t="n">
        <f aca="false">基本!$O$1</f>
        <v>49674</v>
      </c>
      <c r="O1" s="32" t="n">
        <f aca="false">基本!$P$1</f>
        <v>50040</v>
      </c>
      <c r="P1" s="32" t="n">
        <f aca="false">基本!$Q$1</f>
        <v>50405</v>
      </c>
      <c r="Q1" s="32" t="n">
        <f aca="false">基本!$R$1</f>
        <v>50770</v>
      </c>
      <c r="R1" s="32" t="n">
        <f aca="false">基本!$S$1</f>
        <v>51135</v>
      </c>
      <c r="S1" s="32" t="n">
        <f aca="false">基本!$T$1</f>
        <v>51501</v>
      </c>
      <c r="T1" s="32" t="n">
        <f aca="false">基本!$U$1</f>
        <v>51866</v>
      </c>
      <c r="U1" s="32" t="n">
        <f aca="false">基本!$V$1</f>
        <v>52231</v>
      </c>
      <c r="V1" s="32" t="n">
        <f aca="false">基本!$W$1</f>
        <v>52596</v>
      </c>
      <c r="W1" s="32" t="n">
        <f aca="false">基本!$X$1</f>
        <v>52962</v>
      </c>
      <c r="X1" s="32" t="n">
        <f aca="false">基本!$Y$1</f>
        <v>53327</v>
      </c>
      <c r="Y1" s="32" t="n">
        <f aca="false">基本!$Z$1</f>
        <v>53692</v>
      </c>
      <c r="Z1" s="32" t="n">
        <f aca="false">基本!$AA$1</f>
        <v>54057</v>
      </c>
      <c r="AA1" s="32" t="n">
        <f aca="false">基本!$AB$1</f>
        <v>54423</v>
      </c>
      <c r="AB1" s="32" t="n">
        <f aca="false">基本!$AC$1</f>
        <v>54788</v>
      </c>
      <c r="AC1" s="32" t="n">
        <f aca="false">基本!$AD$1</f>
        <v>55153</v>
      </c>
      <c r="AD1" s="32" t="n">
        <f aca="false">基本!$AE$1</f>
        <v>55518</v>
      </c>
      <c r="AE1" s="32" t="n">
        <f aca="false">基本!$AF$1</f>
        <v>55884</v>
      </c>
      <c r="AF1" s="32" t="n">
        <f aca="false">基本!$AG$1</f>
        <v>56249</v>
      </c>
      <c r="AG1" s="32" t="n">
        <f aca="false">基本!$AH$1</f>
        <v>56614</v>
      </c>
      <c r="AH1" s="32" t="n">
        <f aca="false">基本!$AI$1</f>
        <v>56979</v>
      </c>
      <c r="AI1" s="32" t="n">
        <f aca="false">基本!$AJ$1</f>
        <v>57345</v>
      </c>
      <c r="AJ1" s="32" t="n">
        <f aca="false">基本!$AK$1</f>
        <v>57710</v>
      </c>
      <c r="AK1" s="32" t="n">
        <f aca="false">基本!$AL$1</f>
        <v>58075</v>
      </c>
      <c r="AL1" s="32" t="n">
        <f aca="false">基本!$AM$1</f>
        <v>58440</v>
      </c>
      <c r="AM1" s="32" t="n">
        <f aca="false">基本!$AN$1</f>
        <v>58806</v>
      </c>
      <c r="AN1" s="32" t="n">
        <f aca="false">基本!$AO$1</f>
        <v>59171</v>
      </c>
      <c r="AO1" s="32" t="n">
        <f aca="false">基本!$AP$1</f>
        <v>59536</v>
      </c>
      <c r="AP1" s="32" t="n">
        <f aca="false">基本!$AQ$1</f>
        <v>59901</v>
      </c>
      <c r="AQ1" s="32" t="n">
        <f aca="false">基本!$AR$1</f>
        <v>60267</v>
      </c>
      <c r="AR1" s="32" t="n">
        <f aca="false">基本!$AS$1</f>
        <v>60632</v>
      </c>
      <c r="AS1" s="32" t="n">
        <f aca="false">基本!$AT$1</f>
        <v>60997</v>
      </c>
    </row>
    <row r="2" s="79" customFormat="true" ht="17" hidden="false" customHeight="false" outlineLevel="0" collapsed="false">
      <c r="A2" s="31"/>
      <c r="B2" s="31"/>
      <c r="C2" s="34" t="n">
        <f aca="false">基本!$D$2</f>
        <v>45657</v>
      </c>
      <c r="D2" s="34" t="n">
        <f aca="false">基本!$E$2</f>
        <v>46022</v>
      </c>
      <c r="E2" s="34" t="n">
        <f aca="false">基本!$F$2</f>
        <v>46387</v>
      </c>
      <c r="F2" s="34" t="n">
        <f aca="false">基本!$G$2</f>
        <v>46752</v>
      </c>
      <c r="G2" s="34" t="n">
        <f aca="false">基本!$H$2</f>
        <v>47118</v>
      </c>
      <c r="H2" s="34" t="n">
        <f aca="false">基本!$I$2</f>
        <v>47483</v>
      </c>
      <c r="I2" s="34" t="n">
        <f aca="false">基本!$J$2</f>
        <v>47848</v>
      </c>
      <c r="J2" s="34" t="n">
        <f aca="false">基本!$K$2</f>
        <v>48213</v>
      </c>
      <c r="K2" s="34" t="n">
        <f aca="false">基本!$L$2</f>
        <v>48579</v>
      </c>
      <c r="L2" s="34" t="n">
        <f aca="false">基本!$M$2</f>
        <v>48944</v>
      </c>
      <c r="M2" s="34" t="n">
        <f aca="false">基本!$N$2</f>
        <v>49309</v>
      </c>
      <c r="N2" s="34" t="n">
        <f aca="false">基本!$O$2</f>
        <v>49674</v>
      </c>
      <c r="O2" s="34" t="n">
        <f aca="false">基本!$P$2</f>
        <v>50040</v>
      </c>
      <c r="P2" s="34" t="n">
        <f aca="false">基本!$Q$2</f>
        <v>50405</v>
      </c>
      <c r="Q2" s="34" t="n">
        <f aca="false">基本!$R$2</f>
        <v>50770</v>
      </c>
      <c r="R2" s="34" t="n">
        <f aca="false">基本!$S$2</f>
        <v>51135</v>
      </c>
      <c r="S2" s="34" t="n">
        <f aca="false">基本!$T$2</f>
        <v>51501</v>
      </c>
      <c r="T2" s="34" t="n">
        <f aca="false">基本!$U$2</f>
        <v>51866</v>
      </c>
      <c r="U2" s="34" t="n">
        <f aca="false">基本!$V$2</f>
        <v>52231</v>
      </c>
      <c r="V2" s="34" t="n">
        <f aca="false">基本!$W$2</f>
        <v>52596</v>
      </c>
      <c r="W2" s="34" t="n">
        <f aca="false">基本!$X$2</f>
        <v>52962</v>
      </c>
      <c r="X2" s="34" t="n">
        <f aca="false">基本!$Y$2</f>
        <v>53327</v>
      </c>
      <c r="Y2" s="34" t="n">
        <f aca="false">基本!$Z$2</f>
        <v>53692</v>
      </c>
      <c r="Z2" s="34" t="n">
        <f aca="false">基本!$AA$2</f>
        <v>54057</v>
      </c>
      <c r="AA2" s="34" t="n">
        <f aca="false">基本!$AB$2</f>
        <v>54423</v>
      </c>
      <c r="AB2" s="34" t="n">
        <f aca="false">基本!$AC$2</f>
        <v>54788</v>
      </c>
      <c r="AC2" s="34" t="n">
        <f aca="false">基本!$AD$2</f>
        <v>55153</v>
      </c>
      <c r="AD2" s="34" t="n">
        <f aca="false">基本!$AE$2</f>
        <v>55518</v>
      </c>
      <c r="AE2" s="34" t="n">
        <f aca="false">基本!$AF$2</f>
        <v>55884</v>
      </c>
      <c r="AF2" s="34" t="n">
        <f aca="false">基本!$AG$2</f>
        <v>56249</v>
      </c>
      <c r="AG2" s="34" t="n">
        <f aca="false">基本!$AH$2</f>
        <v>56614</v>
      </c>
      <c r="AH2" s="34" t="n">
        <f aca="false">基本!$AI$2</f>
        <v>56979</v>
      </c>
      <c r="AI2" s="34" t="n">
        <f aca="false">基本!$AJ$2</f>
        <v>57345</v>
      </c>
      <c r="AJ2" s="34" t="n">
        <f aca="false">基本!$AK$2</f>
        <v>57710</v>
      </c>
      <c r="AK2" s="34" t="n">
        <f aca="false">基本!$AL$2</f>
        <v>58075</v>
      </c>
      <c r="AL2" s="34" t="n">
        <f aca="false">基本!$AM$2</f>
        <v>58440</v>
      </c>
      <c r="AM2" s="34" t="n">
        <f aca="false">基本!$AN$2</f>
        <v>58806</v>
      </c>
      <c r="AN2" s="34" t="n">
        <f aca="false">基本!$AO$2</f>
        <v>59171</v>
      </c>
      <c r="AO2" s="34" t="n">
        <f aca="false">基本!$AP$2</f>
        <v>59536</v>
      </c>
      <c r="AP2" s="34" t="n">
        <f aca="false">基本!$AQ$2</f>
        <v>59901</v>
      </c>
      <c r="AQ2" s="34" t="n">
        <f aca="false">基本!$AR$2</f>
        <v>60267</v>
      </c>
      <c r="AR2" s="34" t="n">
        <f aca="false">基本!$AS$2</f>
        <v>60632</v>
      </c>
      <c r="AS2" s="34" t="n">
        <f aca="false">基本!$AT$2</f>
        <v>60997</v>
      </c>
    </row>
    <row r="3" s="82" customFormat="true" ht="17" hidden="false" customHeight="false" outlineLevel="0" collapsed="false">
      <c r="A3" s="35" t="s">
        <v>27</v>
      </c>
      <c r="B3" s="39" t="str">
        <f aca="false">基本!$B$3</f>
        <v>夫</v>
      </c>
      <c r="C3" s="40" t="n">
        <f aca="false">基本!$D$3</f>
        <v>0</v>
      </c>
      <c r="D3" s="40" t="n">
        <f aca="false">IF(C3=0,0,基本!E$3)</f>
        <v>0</v>
      </c>
      <c r="E3" s="40" t="n">
        <f aca="false">IF(D3=0,0,基本!F$3)</f>
        <v>0</v>
      </c>
      <c r="F3" s="40" t="n">
        <f aca="false">IF(E3=0,0,基本!G$3)</f>
        <v>0</v>
      </c>
      <c r="G3" s="40" t="n">
        <f aca="false">IF(F3=0,0,基本!H$3)</f>
        <v>0</v>
      </c>
      <c r="H3" s="40" t="n">
        <f aca="false">IF(G3=0,0,基本!I$3)</f>
        <v>0</v>
      </c>
      <c r="I3" s="40" t="n">
        <f aca="false">IF(H3=0,0,基本!J$3)</f>
        <v>0</v>
      </c>
      <c r="J3" s="40" t="n">
        <f aca="false">IF(I3=0,0,基本!K$3)</f>
        <v>0</v>
      </c>
      <c r="K3" s="40" t="n">
        <f aca="false">IF(J3=0,0,基本!L$3)</f>
        <v>0</v>
      </c>
      <c r="L3" s="40" t="n">
        <f aca="false">IF(K3=0,0,基本!M$3)</f>
        <v>0</v>
      </c>
      <c r="M3" s="40" t="n">
        <f aca="false">IF(L3=0,0,基本!N$3)</f>
        <v>0</v>
      </c>
      <c r="N3" s="40" t="n">
        <f aca="false">IF(M3=0,0,基本!O$3)</f>
        <v>0</v>
      </c>
      <c r="O3" s="40" t="n">
        <f aca="false">IF(N3=0,0,基本!P$3)</f>
        <v>0</v>
      </c>
      <c r="P3" s="40" t="n">
        <f aca="false">IF(O3=0,0,基本!Q$3)</f>
        <v>0</v>
      </c>
      <c r="Q3" s="40" t="n">
        <f aca="false">IF(P3=0,0,基本!R$3)</f>
        <v>0</v>
      </c>
      <c r="R3" s="40" t="n">
        <f aca="false">IF(Q3=0,0,基本!S$3)</f>
        <v>0</v>
      </c>
      <c r="S3" s="40" t="n">
        <f aca="false">IF(R3=0,0,基本!T$3)</f>
        <v>0</v>
      </c>
      <c r="T3" s="40" t="n">
        <f aca="false">IF(S3=0,0,基本!U$3)</f>
        <v>0</v>
      </c>
      <c r="U3" s="40" t="n">
        <f aca="false">IF(T3=0,0,基本!V$3)</f>
        <v>0</v>
      </c>
      <c r="V3" s="40" t="n">
        <f aca="false">IF(U3=0,0,基本!W$3)</f>
        <v>0</v>
      </c>
      <c r="W3" s="40" t="n">
        <f aca="false">IF(V3=0,0,基本!X$3)</f>
        <v>0</v>
      </c>
      <c r="X3" s="40" t="n">
        <f aca="false">IF(W3=0,0,基本!Y$3)</f>
        <v>0</v>
      </c>
      <c r="Y3" s="40" t="n">
        <f aca="false">IF(X3=0,0,基本!Z$3)</f>
        <v>0</v>
      </c>
      <c r="Z3" s="40" t="n">
        <f aca="false">IF(Y3=0,0,基本!AA$3)</f>
        <v>0</v>
      </c>
      <c r="AA3" s="40" t="n">
        <f aca="false">IF(Z3=0,0,基本!AB$3)</f>
        <v>0</v>
      </c>
      <c r="AB3" s="40" t="n">
        <f aca="false">IF(AA3=0,0,基本!AC$3)</f>
        <v>0</v>
      </c>
      <c r="AC3" s="40" t="n">
        <f aca="false">IF(AB3=0,0,基本!AD$3)</f>
        <v>0</v>
      </c>
      <c r="AD3" s="40" t="n">
        <f aca="false">IF(AC3=0,0,基本!AE$3)</f>
        <v>0</v>
      </c>
      <c r="AE3" s="40" t="n">
        <f aca="false">IF(AD3=0,0,基本!AF$3)</f>
        <v>0</v>
      </c>
      <c r="AF3" s="40" t="n">
        <f aca="false">IF(AE3=0,0,基本!AG$3)</f>
        <v>0</v>
      </c>
      <c r="AG3" s="40" t="n">
        <f aca="false">IF(AF3=0,0,基本!AH$3)</f>
        <v>0</v>
      </c>
      <c r="AH3" s="40" t="n">
        <f aca="false">IF(AG3=0,0,基本!AI$3)</f>
        <v>0</v>
      </c>
      <c r="AI3" s="40" t="n">
        <f aca="false">IF(AH3=0,0,基本!AJ$3)</f>
        <v>0</v>
      </c>
      <c r="AJ3" s="40" t="n">
        <f aca="false">IF(AI3=0,0,基本!AK$3)</f>
        <v>0</v>
      </c>
      <c r="AK3" s="40" t="n">
        <f aca="false">IF(AJ3=0,0,基本!AL$3)</f>
        <v>0</v>
      </c>
      <c r="AL3" s="40" t="n">
        <f aca="false">IF(AK3=0,0,基本!AM$3)</f>
        <v>0</v>
      </c>
      <c r="AM3" s="40" t="n">
        <f aca="false">IF(AL3=0,0,基本!AN$3)</f>
        <v>0</v>
      </c>
      <c r="AN3" s="40" t="n">
        <f aca="false">IF(AM3=0,0,基本!AO$3)</f>
        <v>0</v>
      </c>
      <c r="AO3" s="40" t="n">
        <f aca="false">IF(AN3=0,0,基本!AP$3)</f>
        <v>0</v>
      </c>
      <c r="AP3" s="40" t="n">
        <f aca="false">IF(AO3=0,0,基本!AQ$3)</f>
        <v>0</v>
      </c>
      <c r="AQ3" s="40" t="n">
        <f aca="false">IF(AP3=0,0,基本!AR$3)</f>
        <v>0</v>
      </c>
      <c r="AR3" s="40" t="n">
        <f aca="false">IF(AQ3=0,0,基本!AS$3)</f>
        <v>0</v>
      </c>
      <c r="AS3" s="40" t="n">
        <f aca="false">IF(AR3=0,0,基本!AT$3)</f>
        <v>0</v>
      </c>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row>
    <row r="4" s="82" customFormat="true" ht="17" hidden="false" customHeight="false" outlineLevel="0" collapsed="false">
      <c r="A4" s="35"/>
      <c r="B4" s="39" t="str">
        <f aca="false">基本!$B$4</f>
        <v>妻</v>
      </c>
      <c r="C4" s="40" t="n">
        <f aca="false">基本!$D$4</f>
        <v>0</v>
      </c>
      <c r="D4" s="40" t="n">
        <f aca="false">IF(C4=0,0,基本!E$4)</f>
        <v>0</v>
      </c>
      <c r="E4" s="40" t="n">
        <f aca="false">IF(D4=0,0,基本!F$4)</f>
        <v>0</v>
      </c>
      <c r="F4" s="40" t="n">
        <f aca="false">IF(E4=0,0,基本!G$4)</f>
        <v>0</v>
      </c>
      <c r="G4" s="40" t="n">
        <f aca="false">IF(F4=0,0,基本!H$4)</f>
        <v>0</v>
      </c>
      <c r="H4" s="40" t="n">
        <f aca="false">IF(G4=0,0,基本!I$4)</f>
        <v>0</v>
      </c>
      <c r="I4" s="40" t="n">
        <f aca="false">IF(H4=0,0,基本!J$4)</f>
        <v>0</v>
      </c>
      <c r="J4" s="40" t="n">
        <f aca="false">IF(I4=0,0,基本!K$4)</f>
        <v>0</v>
      </c>
      <c r="K4" s="40" t="n">
        <f aca="false">IF(J4=0,0,基本!L$4)</f>
        <v>0</v>
      </c>
      <c r="L4" s="40" t="n">
        <f aca="false">IF(K4=0,0,基本!M$4)</f>
        <v>0</v>
      </c>
      <c r="M4" s="40" t="n">
        <f aca="false">IF(L4=0,0,基本!N$4)</f>
        <v>0</v>
      </c>
      <c r="N4" s="40" t="n">
        <f aca="false">IF(M4=0,0,基本!O$4)</f>
        <v>0</v>
      </c>
      <c r="O4" s="40" t="n">
        <f aca="false">IF(N4=0,0,基本!P$4)</f>
        <v>0</v>
      </c>
      <c r="P4" s="40" t="n">
        <f aca="false">IF(O4=0,0,基本!Q$4)</f>
        <v>0</v>
      </c>
      <c r="Q4" s="40" t="n">
        <f aca="false">IF(P4=0,0,基本!R$4)</f>
        <v>0</v>
      </c>
      <c r="R4" s="40" t="n">
        <f aca="false">IF(Q4=0,0,基本!S$4)</f>
        <v>0</v>
      </c>
      <c r="S4" s="40" t="n">
        <f aca="false">IF(R4=0,0,基本!T$4)</f>
        <v>0</v>
      </c>
      <c r="T4" s="40" t="n">
        <f aca="false">IF(S4=0,0,基本!U$4)</f>
        <v>0</v>
      </c>
      <c r="U4" s="40" t="n">
        <f aca="false">IF(T4=0,0,基本!V$4)</f>
        <v>0</v>
      </c>
      <c r="V4" s="40" t="n">
        <f aca="false">IF(U4=0,0,基本!W$4)</f>
        <v>0</v>
      </c>
      <c r="W4" s="40" t="n">
        <f aca="false">IF(V4=0,0,基本!X$4)</f>
        <v>0</v>
      </c>
      <c r="X4" s="40" t="n">
        <f aca="false">IF(W4=0,0,基本!Y$4)</f>
        <v>0</v>
      </c>
      <c r="Y4" s="40" t="n">
        <f aca="false">IF(X4=0,0,基本!Z$4)</f>
        <v>0</v>
      </c>
      <c r="Z4" s="40" t="n">
        <f aca="false">IF(Y4=0,0,基本!AA$4)</f>
        <v>0</v>
      </c>
      <c r="AA4" s="40" t="n">
        <f aca="false">IF(Z4=0,0,基本!AB$4)</f>
        <v>0</v>
      </c>
      <c r="AB4" s="40" t="n">
        <f aca="false">IF(AA4=0,0,基本!AC$4)</f>
        <v>0</v>
      </c>
      <c r="AC4" s="40" t="n">
        <f aca="false">IF(AB4=0,0,基本!AD$4)</f>
        <v>0</v>
      </c>
      <c r="AD4" s="40" t="n">
        <f aca="false">IF(AC4=0,0,基本!AE$4)</f>
        <v>0</v>
      </c>
      <c r="AE4" s="40" t="n">
        <f aca="false">IF(AD4=0,0,基本!AF$4)</f>
        <v>0</v>
      </c>
      <c r="AF4" s="40" t="n">
        <f aca="false">IF(AE4=0,0,基本!AG$4)</f>
        <v>0</v>
      </c>
      <c r="AG4" s="40" t="n">
        <f aca="false">IF(AF4=0,0,基本!AH$4)</f>
        <v>0</v>
      </c>
      <c r="AH4" s="40" t="n">
        <f aca="false">IF(AG4=0,0,基本!AI$4)</f>
        <v>0</v>
      </c>
      <c r="AI4" s="40" t="n">
        <f aca="false">IF(AH4=0,0,基本!AJ$4)</f>
        <v>0</v>
      </c>
      <c r="AJ4" s="40" t="n">
        <f aca="false">IF(AI4=0,0,基本!AK$4)</f>
        <v>0</v>
      </c>
      <c r="AK4" s="40" t="n">
        <f aca="false">IF(AJ4=0,0,基本!AL$4)</f>
        <v>0</v>
      </c>
      <c r="AL4" s="40" t="n">
        <f aca="false">IF(AK4=0,0,基本!AM$4)</f>
        <v>0</v>
      </c>
      <c r="AM4" s="40" t="n">
        <f aca="false">IF(AL4=0,0,基本!AN$4)</f>
        <v>0</v>
      </c>
      <c r="AN4" s="40" t="n">
        <f aca="false">IF(AM4=0,0,基本!AO$4)</f>
        <v>0</v>
      </c>
      <c r="AO4" s="40" t="n">
        <f aca="false">IF(AN4=0,0,基本!AP$4)</f>
        <v>0</v>
      </c>
      <c r="AP4" s="40" t="n">
        <f aca="false">IF(AO4=0,0,基本!AQ$4)</f>
        <v>0</v>
      </c>
      <c r="AQ4" s="40" t="n">
        <f aca="false">IF(AP4=0,0,基本!AR$4)</f>
        <v>0</v>
      </c>
      <c r="AR4" s="40" t="n">
        <f aca="false">IF(AQ4=0,0,基本!AS$4)</f>
        <v>0</v>
      </c>
      <c r="AS4" s="40" t="n">
        <f aca="false">IF(AR4=0,0,基本!AT$4)</f>
        <v>0</v>
      </c>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row>
    <row r="5" s="85" customFormat="true" ht="17" hidden="false" customHeight="false" outlineLevel="0" collapsed="false">
      <c r="A5" s="35"/>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row>
    <row r="6" s="89" customFormat="true" ht="17" hidden="false" customHeight="false" outlineLevel="0" collapsed="false">
      <c r="A6" s="44" t="s">
        <v>42</v>
      </c>
      <c r="B6" s="45" t="str">
        <f aca="false">基本!$B$6</f>
        <v>給与</v>
      </c>
      <c r="C6" s="46" t="n">
        <f aca="false">基本!D6</f>
        <v>0</v>
      </c>
      <c r="D6" s="46" t="n">
        <f aca="false">基本!E6</f>
        <v>0</v>
      </c>
      <c r="E6" s="46" t="n">
        <f aca="false">基本!F6</f>
        <v>0</v>
      </c>
      <c r="F6" s="46" t="n">
        <f aca="false">基本!G6</f>
        <v>0</v>
      </c>
      <c r="G6" s="46" t="n">
        <f aca="false">基本!H6</f>
        <v>0</v>
      </c>
      <c r="H6" s="46" t="n">
        <f aca="false">基本!I6</f>
        <v>0</v>
      </c>
      <c r="I6" s="46" t="n">
        <f aca="false">基本!J6</f>
        <v>0</v>
      </c>
      <c r="J6" s="46" t="n">
        <f aca="false">基本!K6</f>
        <v>0</v>
      </c>
      <c r="K6" s="46" t="n">
        <f aca="false">基本!L6</f>
        <v>0</v>
      </c>
      <c r="L6" s="46" t="n">
        <f aca="false">基本!M6</f>
        <v>0</v>
      </c>
      <c r="M6" s="46" t="n">
        <f aca="false">基本!N6</f>
        <v>0</v>
      </c>
      <c r="N6" s="46" t="n">
        <f aca="false">基本!O6</f>
        <v>0</v>
      </c>
      <c r="O6" s="46" t="n">
        <f aca="false">基本!P6</f>
        <v>0</v>
      </c>
      <c r="P6" s="46" t="n">
        <f aca="false">基本!Q6</f>
        <v>0</v>
      </c>
      <c r="Q6" s="46" t="n">
        <f aca="false">基本!R6</f>
        <v>0</v>
      </c>
      <c r="R6" s="46" t="n">
        <f aca="false">基本!S6</f>
        <v>0</v>
      </c>
      <c r="S6" s="46" t="n">
        <f aca="false">基本!T6</f>
        <v>0</v>
      </c>
      <c r="T6" s="46" t="n">
        <f aca="false">基本!U6</f>
        <v>0</v>
      </c>
      <c r="U6" s="46" t="n">
        <f aca="false">基本!V6</f>
        <v>0</v>
      </c>
      <c r="V6" s="46" t="n">
        <f aca="false">基本!W6</f>
        <v>0</v>
      </c>
      <c r="W6" s="46" t="n">
        <f aca="false">基本!X6</f>
        <v>0</v>
      </c>
      <c r="X6" s="46" t="n">
        <f aca="false">基本!Y6</f>
        <v>0</v>
      </c>
      <c r="Y6" s="46" t="n">
        <f aca="false">基本!Z6</f>
        <v>0</v>
      </c>
      <c r="Z6" s="46" t="n">
        <f aca="false">基本!AA6</f>
        <v>0</v>
      </c>
      <c r="AA6" s="46" t="n">
        <f aca="false">基本!AB6</f>
        <v>0</v>
      </c>
      <c r="AB6" s="46" t="n">
        <f aca="false">基本!AC6</f>
        <v>0</v>
      </c>
      <c r="AC6" s="46" t="n">
        <f aca="false">基本!AD6</f>
        <v>0</v>
      </c>
      <c r="AD6" s="46" t="n">
        <f aca="false">基本!AE6</f>
        <v>0</v>
      </c>
      <c r="AE6" s="46" t="n">
        <f aca="false">基本!AF6</f>
        <v>0</v>
      </c>
      <c r="AF6" s="46" t="n">
        <f aca="false">基本!AG6</f>
        <v>0</v>
      </c>
      <c r="AG6" s="46" t="n">
        <f aca="false">基本!AH6</f>
        <v>0</v>
      </c>
      <c r="AH6" s="46" t="n">
        <f aca="false">基本!AI6</f>
        <v>0</v>
      </c>
      <c r="AI6" s="46" t="n">
        <f aca="false">基本!AJ6</f>
        <v>0</v>
      </c>
      <c r="AJ6" s="46" t="n">
        <f aca="false">基本!AK6</f>
        <v>0</v>
      </c>
      <c r="AK6" s="46" t="n">
        <f aca="false">基本!AL6</f>
        <v>0</v>
      </c>
      <c r="AL6" s="46" t="n">
        <f aca="false">基本!AM6</f>
        <v>0</v>
      </c>
      <c r="AM6" s="46" t="n">
        <f aca="false">基本!AN6</f>
        <v>0</v>
      </c>
      <c r="AN6" s="46" t="n">
        <f aca="false">基本!AO6</f>
        <v>0</v>
      </c>
      <c r="AO6" s="46" t="n">
        <f aca="false">基本!AP6</f>
        <v>0</v>
      </c>
      <c r="AP6" s="46" t="n">
        <f aca="false">基本!AQ6</f>
        <v>0</v>
      </c>
      <c r="AQ6" s="46" t="n">
        <f aca="false">基本!AR6</f>
        <v>0</v>
      </c>
      <c r="AR6" s="46" t="n">
        <f aca="false">基本!AS6</f>
        <v>0</v>
      </c>
      <c r="AS6" s="46" t="n">
        <f aca="false">基本!AT6</f>
        <v>0</v>
      </c>
      <c r="AT6" s="88"/>
      <c r="AU6" s="88"/>
      <c r="AV6" s="88"/>
      <c r="AW6" s="88"/>
      <c r="AX6" s="88"/>
      <c r="AY6" s="88"/>
      <c r="AZ6" s="88"/>
      <c r="BA6" s="88"/>
      <c r="BB6" s="88"/>
      <c r="BC6" s="88"/>
      <c r="BD6" s="88"/>
      <c r="BE6" s="88"/>
      <c r="BF6" s="88"/>
      <c r="BG6" s="88"/>
      <c r="BH6" s="88"/>
      <c r="BI6" s="88"/>
      <c r="BJ6" s="88"/>
      <c r="BK6" s="88"/>
      <c r="BL6" s="88"/>
      <c r="BM6" s="88"/>
      <c r="BN6" s="88"/>
      <c r="BO6" s="88"/>
      <c r="BP6" s="88"/>
      <c r="BQ6" s="88"/>
      <c r="BR6" s="88"/>
      <c r="BS6" s="88"/>
      <c r="BT6" s="88"/>
      <c r="BU6" s="88"/>
      <c r="BV6" s="88"/>
      <c r="BW6" s="88"/>
      <c r="BX6" s="88"/>
      <c r="BY6" s="88"/>
      <c r="BZ6" s="88"/>
      <c r="CA6" s="88"/>
      <c r="CB6" s="88"/>
      <c r="CC6" s="88"/>
      <c r="CD6" s="88"/>
      <c r="CE6" s="88"/>
      <c r="CF6" s="88"/>
      <c r="CG6" s="88"/>
      <c r="CH6" s="88"/>
      <c r="CI6" s="88"/>
      <c r="CJ6" s="88"/>
      <c r="CK6" s="88"/>
      <c r="CL6" s="88"/>
      <c r="CM6" s="88"/>
      <c r="CN6" s="88"/>
      <c r="CO6" s="88"/>
      <c r="CP6" s="88"/>
      <c r="CQ6" s="88"/>
      <c r="CR6" s="88"/>
      <c r="CS6" s="88"/>
      <c r="CT6" s="88"/>
      <c r="CU6" s="88"/>
      <c r="CV6" s="88"/>
      <c r="CW6" s="88"/>
      <c r="CX6" s="88"/>
      <c r="CY6" s="88"/>
      <c r="CZ6" s="88"/>
      <c r="DA6" s="88"/>
      <c r="DB6" s="88"/>
      <c r="DC6" s="88"/>
      <c r="DD6" s="88"/>
      <c r="DE6" s="88"/>
      <c r="DF6" s="88"/>
      <c r="DG6" s="88"/>
      <c r="DH6" s="88"/>
      <c r="DI6" s="88"/>
      <c r="DJ6" s="88"/>
      <c r="DK6" s="88"/>
      <c r="DL6" s="88"/>
      <c r="DM6" s="88"/>
      <c r="DN6" s="88"/>
      <c r="DO6" s="88"/>
      <c r="DP6" s="88"/>
      <c r="DQ6" s="88"/>
      <c r="DR6" s="88"/>
      <c r="DS6" s="88"/>
      <c r="DT6" s="88"/>
      <c r="DU6" s="88"/>
      <c r="DV6" s="88"/>
      <c r="DW6" s="88"/>
      <c r="DX6" s="88"/>
      <c r="DY6" s="88"/>
      <c r="DZ6" s="88"/>
      <c r="EA6" s="88"/>
      <c r="EB6" s="88"/>
      <c r="EC6" s="88"/>
      <c r="ED6" s="88"/>
      <c r="EE6" s="88"/>
      <c r="EF6" s="88"/>
      <c r="EG6" s="88"/>
      <c r="EH6" s="88"/>
      <c r="EI6" s="88"/>
      <c r="EJ6" s="88"/>
      <c r="EK6" s="88"/>
      <c r="EL6" s="88"/>
    </row>
    <row r="7" s="89" customFormat="true" ht="17" hidden="false" customHeight="false" outlineLevel="0" collapsed="false">
      <c r="A7" s="44"/>
      <c r="B7" s="45" t="str">
        <f aca="false">基本!$B$7</f>
        <v>退職金</v>
      </c>
      <c r="C7" s="46" t="n">
        <f aca="false">基本!D7</f>
        <v>0</v>
      </c>
      <c r="D7" s="46" t="n">
        <f aca="false">基本!E7</f>
        <v>0</v>
      </c>
      <c r="E7" s="46" t="n">
        <f aca="false">基本!F7</f>
        <v>0</v>
      </c>
      <c r="F7" s="46" t="n">
        <f aca="false">基本!G7</f>
        <v>0</v>
      </c>
      <c r="G7" s="46" t="n">
        <f aca="false">基本!H7</f>
        <v>0</v>
      </c>
      <c r="H7" s="46" t="n">
        <f aca="false">基本!I7</f>
        <v>0</v>
      </c>
      <c r="I7" s="46" t="n">
        <f aca="false">基本!J7</f>
        <v>0</v>
      </c>
      <c r="J7" s="46" t="n">
        <f aca="false">基本!K7</f>
        <v>0</v>
      </c>
      <c r="K7" s="46" t="n">
        <f aca="false">基本!L7</f>
        <v>0</v>
      </c>
      <c r="L7" s="46" t="n">
        <f aca="false">基本!M7</f>
        <v>0</v>
      </c>
      <c r="M7" s="46" t="n">
        <f aca="false">基本!N7</f>
        <v>0</v>
      </c>
      <c r="N7" s="46" t="n">
        <f aca="false">基本!O7</f>
        <v>0</v>
      </c>
      <c r="O7" s="46" t="n">
        <f aca="false">基本!P7</f>
        <v>0</v>
      </c>
      <c r="P7" s="46" t="n">
        <f aca="false">基本!Q7</f>
        <v>0</v>
      </c>
      <c r="Q7" s="46" t="n">
        <f aca="false">基本!R7</f>
        <v>0</v>
      </c>
      <c r="R7" s="46" t="n">
        <f aca="false">基本!S7</f>
        <v>0</v>
      </c>
      <c r="S7" s="46" t="n">
        <f aca="false">基本!T7</f>
        <v>0</v>
      </c>
      <c r="T7" s="46" t="n">
        <f aca="false">基本!U7</f>
        <v>0</v>
      </c>
      <c r="U7" s="46" t="n">
        <f aca="false">基本!V7</f>
        <v>0</v>
      </c>
      <c r="V7" s="46" t="n">
        <f aca="false">基本!W7</f>
        <v>0</v>
      </c>
      <c r="W7" s="46" t="n">
        <f aca="false">基本!X7</f>
        <v>0</v>
      </c>
      <c r="X7" s="46" t="n">
        <f aca="false">基本!Y7</f>
        <v>0</v>
      </c>
      <c r="Y7" s="46" t="n">
        <f aca="false">基本!Z7</f>
        <v>0</v>
      </c>
      <c r="Z7" s="46" t="n">
        <f aca="false">基本!AA7</f>
        <v>0</v>
      </c>
      <c r="AA7" s="46" t="n">
        <f aca="false">基本!AB7</f>
        <v>0</v>
      </c>
      <c r="AB7" s="46" t="n">
        <f aca="false">基本!AC7</f>
        <v>0</v>
      </c>
      <c r="AC7" s="46" t="n">
        <f aca="false">基本!AD7</f>
        <v>0</v>
      </c>
      <c r="AD7" s="46" t="n">
        <f aca="false">基本!AE7</f>
        <v>0</v>
      </c>
      <c r="AE7" s="46" t="n">
        <f aca="false">基本!AF7</f>
        <v>0</v>
      </c>
      <c r="AF7" s="46" t="n">
        <f aca="false">基本!AG7</f>
        <v>0</v>
      </c>
      <c r="AG7" s="46" t="n">
        <f aca="false">基本!AH7</f>
        <v>0</v>
      </c>
      <c r="AH7" s="46" t="n">
        <f aca="false">基本!AI7</f>
        <v>0</v>
      </c>
      <c r="AI7" s="46" t="n">
        <f aca="false">基本!AJ7</f>
        <v>0</v>
      </c>
      <c r="AJ7" s="46" t="n">
        <f aca="false">基本!AK7</f>
        <v>0</v>
      </c>
      <c r="AK7" s="46" t="n">
        <f aca="false">基本!AL7</f>
        <v>0</v>
      </c>
      <c r="AL7" s="46" t="n">
        <f aca="false">基本!AM7</f>
        <v>0</v>
      </c>
      <c r="AM7" s="46" t="n">
        <f aca="false">基本!AN7</f>
        <v>0</v>
      </c>
      <c r="AN7" s="46" t="n">
        <f aca="false">基本!AO7</f>
        <v>0</v>
      </c>
      <c r="AO7" s="46" t="n">
        <f aca="false">基本!AP7</f>
        <v>0</v>
      </c>
      <c r="AP7" s="46" t="n">
        <f aca="false">基本!AQ7</f>
        <v>0</v>
      </c>
      <c r="AQ7" s="46" t="n">
        <f aca="false">基本!AR7</f>
        <v>0</v>
      </c>
      <c r="AR7" s="46" t="n">
        <f aca="false">基本!AS7</f>
        <v>0</v>
      </c>
      <c r="AS7" s="46" t="n">
        <f aca="false">基本!AT7</f>
        <v>0</v>
      </c>
      <c r="AT7" s="88"/>
      <c r="AU7" s="88"/>
      <c r="AV7" s="88"/>
      <c r="AW7" s="88"/>
      <c r="AX7" s="88"/>
      <c r="AY7" s="88"/>
      <c r="AZ7" s="88"/>
      <c r="BA7" s="88"/>
      <c r="BB7" s="88"/>
      <c r="BC7" s="88"/>
      <c r="BD7" s="88"/>
      <c r="BE7" s="88"/>
      <c r="BF7" s="88"/>
      <c r="BG7" s="88"/>
      <c r="BH7" s="88"/>
      <c r="BI7" s="88"/>
      <c r="BJ7" s="88"/>
      <c r="BK7" s="88"/>
      <c r="BL7" s="88"/>
      <c r="BM7" s="88"/>
      <c r="BN7" s="88"/>
      <c r="BO7" s="88"/>
      <c r="BP7" s="88"/>
      <c r="BQ7" s="88"/>
      <c r="BR7" s="88"/>
      <c r="BS7" s="88"/>
      <c r="BT7" s="88"/>
      <c r="BU7" s="88"/>
      <c r="BV7" s="88"/>
      <c r="BW7" s="88"/>
      <c r="BX7" s="88"/>
      <c r="BY7" s="88"/>
      <c r="BZ7" s="88"/>
      <c r="CA7" s="88"/>
      <c r="CB7" s="88"/>
      <c r="CC7" s="88"/>
      <c r="CD7" s="88"/>
      <c r="CE7" s="88"/>
      <c r="CF7" s="88"/>
      <c r="CG7" s="88"/>
      <c r="CH7" s="88"/>
      <c r="CI7" s="88"/>
      <c r="CJ7" s="88"/>
      <c r="CK7" s="88"/>
      <c r="CL7" s="88"/>
      <c r="CM7" s="88"/>
      <c r="CN7" s="88"/>
      <c r="CO7" s="88"/>
      <c r="CP7" s="88"/>
      <c r="CQ7" s="88"/>
      <c r="CR7" s="88"/>
      <c r="CS7" s="88"/>
      <c r="CT7" s="88"/>
      <c r="CU7" s="88"/>
      <c r="CV7" s="88"/>
      <c r="CW7" s="88"/>
      <c r="CX7" s="88"/>
      <c r="CY7" s="88"/>
      <c r="CZ7" s="88"/>
      <c r="DA7" s="88"/>
      <c r="DB7" s="88"/>
      <c r="DC7" s="88"/>
      <c r="DD7" s="88"/>
      <c r="DE7" s="88"/>
      <c r="DF7" s="88"/>
      <c r="DG7" s="88"/>
      <c r="DH7" s="88"/>
      <c r="DI7" s="88"/>
      <c r="DJ7" s="88"/>
      <c r="DK7" s="88"/>
      <c r="DL7" s="88"/>
      <c r="DM7" s="88"/>
      <c r="DN7" s="88"/>
      <c r="DO7" s="88"/>
      <c r="DP7" s="88"/>
      <c r="DQ7" s="88"/>
      <c r="DR7" s="88"/>
      <c r="DS7" s="88"/>
      <c r="DT7" s="88"/>
      <c r="DU7" s="88"/>
      <c r="DV7" s="88"/>
      <c r="DW7" s="88"/>
      <c r="DX7" s="88"/>
      <c r="DY7" s="88"/>
      <c r="DZ7" s="88"/>
      <c r="EA7" s="88"/>
      <c r="EB7" s="88"/>
      <c r="EC7" s="88"/>
      <c r="ED7" s="88"/>
      <c r="EE7" s="88"/>
      <c r="EF7" s="88"/>
      <c r="EG7" s="88"/>
      <c r="EH7" s="88"/>
      <c r="EI7" s="88"/>
      <c r="EJ7" s="88"/>
      <c r="EK7" s="88"/>
      <c r="EL7" s="88"/>
    </row>
    <row r="8" s="88" customFormat="true" ht="17" hidden="false" customHeight="false" outlineLevel="0" collapsed="false">
      <c r="A8" s="44"/>
      <c r="B8" s="45" t="str">
        <f aca="false">基本!$B$8</f>
        <v>厚生年金</v>
      </c>
      <c r="C8" s="46" t="n">
        <f aca="false">基本!D8</f>
        <v>0</v>
      </c>
      <c r="D8" s="46" t="n">
        <f aca="false">基本!E8</f>
        <v>0</v>
      </c>
      <c r="E8" s="46" t="n">
        <f aca="false">基本!F8</f>
        <v>0</v>
      </c>
      <c r="F8" s="46" t="n">
        <f aca="false">基本!G8</f>
        <v>0</v>
      </c>
      <c r="G8" s="46" t="n">
        <f aca="false">基本!H8</f>
        <v>0</v>
      </c>
      <c r="H8" s="46" t="n">
        <f aca="false">基本!I8</f>
        <v>0</v>
      </c>
      <c r="I8" s="46" t="n">
        <f aca="false">基本!J8</f>
        <v>0</v>
      </c>
      <c r="J8" s="46" t="n">
        <f aca="false">基本!K8</f>
        <v>0</v>
      </c>
      <c r="K8" s="46" t="n">
        <f aca="false">基本!L8</f>
        <v>0</v>
      </c>
      <c r="L8" s="46" t="n">
        <f aca="false">基本!M8</f>
        <v>0</v>
      </c>
      <c r="M8" s="46" t="n">
        <f aca="false">基本!N8</f>
        <v>0</v>
      </c>
      <c r="N8" s="46" t="n">
        <f aca="false">基本!O8</f>
        <v>0</v>
      </c>
      <c r="O8" s="46" t="n">
        <f aca="false">基本!P8</f>
        <v>0</v>
      </c>
      <c r="P8" s="46" t="n">
        <f aca="false">基本!Q8</f>
        <v>0</v>
      </c>
      <c r="Q8" s="46" t="n">
        <f aca="false">基本!R8</f>
        <v>0</v>
      </c>
      <c r="R8" s="46" t="n">
        <f aca="false">基本!S8</f>
        <v>0</v>
      </c>
      <c r="S8" s="46" t="n">
        <f aca="false">基本!T8</f>
        <v>0</v>
      </c>
      <c r="T8" s="46" t="n">
        <f aca="false">基本!U8</f>
        <v>0</v>
      </c>
      <c r="U8" s="46" t="n">
        <f aca="false">基本!V8</f>
        <v>0</v>
      </c>
      <c r="V8" s="46" t="n">
        <f aca="false">基本!W8</f>
        <v>0</v>
      </c>
      <c r="W8" s="46" t="n">
        <f aca="false">基本!X8</f>
        <v>0</v>
      </c>
      <c r="X8" s="46" t="n">
        <f aca="false">基本!Y8</f>
        <v>0</v>
      </c>
      <c r="Y8" s="46" t="n">
        <f aca="false">基本!Z8</f>
        <v>0</v>
      </c>
      <c r="Z8" s="46" t="n">
        <f aca="false">基本!AA8</f>
        <v>0</v>
      </c>
      <c r="AA8" s="46" t="n">
        <f aca="false">基本!AB8</f>
        <v>0</v>
      </c>
      <c r="AB8" s="46" t="n">
        <f aca="false">基本!AC8</f>
        <v>0</v>
      </c>
      <c r="AC8" s="46" t="n">
        <f aca="false">基本!AD8</f>
        <v>0</v>
      </c>
      <c r="AD8" s="46" t="n">
        <f aca="false">基本!AE8</f>
        <v>0</v>
      </c>
      <c r="AE8" s="46" t="n">
        <f aca="false">基本!AF8</f>
        <v>0</v>
      </c>
      <c r="AF8" s="46" t="n">
        <f aca="false">基本!AG8</f>
        <v>0</v>
      </c>
      <c r="AG8" s="46" t="n">
        <f aca="false">基本!AH8</f>
        <v>0</v>
      </c>
      <c r="AH8" s="46" t="n">
        <f aca="false">基本!AI8</f>
        <v>0</v>
      </c>
      <c r="AI8" s="46" t="n">
        <f aca="false">基本!AJ8</f>
        <v>0</v>
      </c>
      <c r="AJ8" s="46" t="n">
        <f aca="false">基本!AK8</f>
        <v>0</v>
      </c>
      <c r="AK8" s="46" t="n">
        <f aca="false">基本!AL8</f>
        <v>0</v>
      </c>
      <c r="AL8" s="46" t="n">
        <f aca="false">基本!AM8</f>
        <v>0</v>
      </c>
      <c r="AM8" s="46" t="n">
        <f aca="false">基本!AN8</f>
        <v>0</v>
      </c>
      <c r="AN8" s="46" t="n">
        <f aca="false">基本!AO8</f>
        <v>0</v>
      </c>
      <c r="AO8" s="46" t="n">
        <f aca="false">基本!AP8</f>
        <v>0</v>
      </c>
      <c r="AP8" s="46" t="n">
        <f aca="false">基本!AQ8</f>
        <v>0</v>
      </c>
      <c r="AQ8" s="46" t="n">
        <f aca="false">基本!AR8</f>
        <v>0</v>
      </c>
      <c r="AR8" s="46" t="n">
        <f aca="false">基本!AS8</f>
        <v>0</v>
      </c>
      <c r="AS8" s="46" t="n">
        <f aca="false">基本!AT8</f>
        <v>0</v>
      </c>
    </row>
    <row r="9" s="88" customFormat="true" ht="17" hidden="false" customHeight="false" outlineLevel="0" collapsed="false">
      <c r="A9" s="44"/>
      <c r="B9" s="45" t="str">
        <f aca="false">基本!$B$9</f>
        <v>老齢基礎年金（夫）</v>
      </c>
      <c r="C9" s="46" t="n">
        <f aca="false">基本!D9</f>
        <v>0</v>
      </c>
      <c r="D9" s="46" t="n">
        <f aca="false">基本!E9</f>
        <v>0</v>
      </c>
      <c r="E9" s="46" t="n">
        <f aca="false">基本!F9</f>
        <v>0</v>
      </c>
      <c r="F9" s="46" t="n">
        <f aca="false">基本!G9</f>
        <v>0</v>
      </c>
      <c r="G9" s="46" t="n">
        <f aca="false">基本!H9</f>
        <v>0</v>
      </c>
      <c r="H9" s="46" t="n">
        <f aca="false">基本!I9</f>
        <v>0</v>
      </c>
      <c r="I9" s="46" t="n">
        <f aca="false">基本!J9</f>
        <v>0</v>
      </c>
      <c r="J9" s="46" t="n">
        <f aca="false">基本!K9</f>
        <v>0</v>
      </c>
      <c r="K9" s="46" t="n">
        <f aca="false">基本!L9</f>
        <v>0</v>
      </c>
      <c r="L9" s="46" t="n">
        <f aca="false">基本!M9</f>
        <v>0</v>
      </c>
      <c r="M9" s="46" t="n">
        <f aca="false">基本!N9</f>
        <v>0</v>
      </c>
      <c r="N9" s="46" t="n">
        <f aca="false">基本!O9</f>
        <v>0</v>
      </c>
      <c r="O9" s="46" t="n">
        <f aca="false">基本!P9</f>
        <v>0</v>
      </c>
      <c r="P9" s="46" t="n">
        <f aca="false">基本!Q9</f>
        <v>0</v>
      </c>
      <c r="Q9" s="46" t="n">
        <f aca="false">基本!R9</f>
        <v>0</v>
      </c>
      <c r="R9" s="46" t="n">
        <f aca="false">基本!S9</f>
        <v>0</v>
      </c>
      <c r="S9" s="46" t="n">
        <f aca="false">基本!T9</f>
        <v>0</v>
      </c>
      <c r="T9" s="46" t="n">
        <f aca="false">基本!U9</f>
        <v>0</v>
      </c>
      <c r="U9" s="46" t="n">
        <f aca="false">基本!V9</f>
        <v>0</v>
      </c>
      <c r="V9" s="46" t="n">
        <f aca="false">基本!W9</f>
        <v>0</v>
      </c>
      <c r="W9" s="46" t="n">
        <f aca="false">基本!X9</f>
        <v>0</v>
      </c>
      <c r="X9" s="46" t="n">
        <f aca="false">基本!Y9</f>
        <v>0</v>
      </c>
      <c r="Y9" s="46" t="n">
        <f aca="false">基本!Z9</f>
        <v>0</v>
      </c>
      <c r="Z9" s="46" t="n">
        <f aca="false">基本!AA9</f>
        <v>0</v>
      </c>
      <c r="AA9" s="46" t="n">
        <f aca="false">基本!AB9</f>
        <v>0</v>
      </c>
      <c r="AB9" s="46" t="n">
        <f aca="false">基本!AC9</f>
        <v>0</v>
      </c>
      <c r="AC9" s="46" t="n">
        <f aca="false">基本!AD9</f>
        <v>0</v>
      </c>
      <c r="AD9" s="46" t="n">
        <f aca="false">基本!AE9</f>
        <v>0</v>
      </c>
      <c r="AE9" s="46" t="n">
        <f aca="false">基本!AF9</f>
        <v>0</v>
      </c>
      <c r="AF9" s="46" t="n">
        <f aca="false">基本!AG9</f>
        <v>0</v>
      </c>
      <c r="AG9" s="46" t="n">
        <f aca="false">基本!AH9</f>
        <v>0</v>
      </c>
      <c r="AH9" s="46" t="n">
        <f aca="false">基本!AI9</f>
        <v>0</v>
      </c>
      <c r="AI9" s="46" t="n">
        <f aca="false">基本!AJ9</f>
        <v>0</v>
      </c>
      <c r="AJ9" s="46" t="n">
        <f aca="false">基本!AK9</f>
        <v>0</v>
      </c>
      <c r="AK9" s="46" t="n">
        <f aca="false">基本!AL9</f>
        <v>0</v>
      </c>
      <c r="AL9" s="46" t="n">
        <f aca="false">基本!AM9</f>
        <v>0</v>
      </c>
      <c r="AM9" s="46" t="n">
        <f aca="false">基本!AN9</f>
        <v>0</v>
      </c>
      <c r="AN9" s="46" t="n">
        <f aca="false">基本!AO9</f>
        <v>0</v>
      </c>
      <c r="AO9" s="46" t="n">
        <f aca="false">基本!AP9</f>
        <v>0</v>
      </c>
      <c r="AP9" s="46" t="n">
        <f aca="false">基本!AQ9</f>
        <v>0</v>
      </c>
      <c r="AQ9" s="46" t="n">
        <f aca="false">基本!AR9</f>
        <v>0</v>
      </c>
      <c r="AR9" s="46" t="n">
        <f aca="false">基本!AS9</f>
        <v>0</v>
      </c>
      <c r="AS9" s="46" t="n">
        <f aca="false">基本!AT9</f>
        <v>0</v>
      </c>
    </row>
    <row r="10" s="88" customFormat="true" ht="17" hidden="false" customHeight="false" outlineLevel="0" collapsed="false">
      <c r="A10" s="44"/>
      <c r="B10" s="45" t="str">
        <f aca="false">基本!$B$10</f>
        <v>老齢基礎年金（妻）</v>
      </c>
      <c r="C10" s="46" t="n">
        <f aca="false">基本!D10</f>
        <v>0</v>
      </c>
      <c r="D10" s="46" t="n">
        <f aca="false">基本!E10</f>
        <v>0</v>
      </c>
      <c r="E10" s="46" t="n">
        <f aca="false">基本!F10</f>
        <v>0</v>
      </c>
      <c r="F10" s="46" t="n">
        <f aca="false">基本!G10</f>
        <v>0</v>
      </c>
      <c r="G10" s="46" t="n">
        <f aca="false">基本!H10</f>
        <v>0</v>
      </c>
      <c r="H10" s="46" t="n">
        <f aca="false">基本!I10</f>
        <v>0</v>
      </c>
      <c r="I10" s="46" t="n">
        <f aca="false">基本!J10</f>
        <v>0</v>
      </c>
      <c r="J10" s="46" t="n">
        <f aca="false">基本!K10</f>
        <v>0</v>
      </c>
      <c r="K10" s="46" t="n">
        <f aca="false">基本!L10</f>
        <v>0</v>
      </c>
      <c r="L10" s="46" t="n">
        <f aca="false">基本!M10</f>
        <v>0</v>
      </c>
      <c r="M10" s="46" t="n">
        <f aca="false">基本!N10</f>
        <v>0</v>
      </c>
      <c r="N10" s="46" t="n">
        <f aca="false">基本!O10</f>
        <v>0</v>
      </c>
      <c r="O10" s="46" t="n">
        <f aca="false">基本!P10</f>
        <v>0</v>
      </c>
      <c r="P10" s="46" t="n">
        <f aca="false">基本!Q10</f>
        <v>0</v>
      </c>
      <c r="Q10" s="46" t="n">
        <f aca="false">基本!R10</f>
        <v>0</v>
      </c>
      <c r="R10" s="46" t="n">
        <f aca="false">基本!S10</f>
        <v>0</v>
      </c>
      <c r="S10" s="46" t="n">
        <f aca="false">基本!T10</f>
        <v>0</v>
      </c>
      <c r="T10" s="46" t="n">
        <f aca="false">基本!U10</f>
        <v>0</v>
      </c>
      <c r="U10" s="46" t="n">
        <f aca="false">基本!V10</f>
        <v>0</v>
      </c>
      <c r="V10" s="46" t="n">
        <f aca="false">基本!W10</f>
        <v>0</v>
      </c>
      <c r="W10" s="46" t="n">
        <f aca="false">基本!X10</f>
        <v>0</v>
      </c>
      <c r="X10" s="46" t="n">
        <f aca="false">基本!Y10</f>
        <v>0</v>
      </c>
      <c r="Y10" s="46" t="n">
        <f aca="false">基本!Z10</f>
        <v>0</v>
      </c>
      <c r="Z10" s="46" t="n">
        <f aca="false">基本!AA10</f>
        <v>0</v>
      </c>
      <c r="AA10" s="46" t="n">
        <f aca="false">基本!AB10</f>
        <v>0</v>
      </c>
      <c r="AB10" s="46" t="n">
        <f aca="false">基本!AC10</f>
        <v>0</v>
      </c>
      <c r="AC10" s="46" t="n">
        <f aca="false">基本!AD10</f>
        <v>0</v>
      </c>
      <c r="AD10" s="46" t="n">
        <f aca="false">基本!AE10</f>
        <v>0</v>
      </c>
      <c r="AE10" s="46" t="n">
        <f aca="false">基本!AF10</f>
        <v>0</v>
      </c>
      <c r="AF10" s="46" t="n">
        <f aca="false">基本!AG10</f>
        <v>0</v>
      </c>
      <c r="AG10" s="46" t="n">
        <f aca="false">基本!AH10</f>
        <v>0</v>
      </c>
      <c r="AH10" s="46" t="n">
        <f aca="false">基本!AI10</f>
        <v>0</v>
      </c>
      <c r="AI10" s="46" t="n">
        <f aca="false">基本!AJ10</f>
        <v>0</v>
      </c>
      <c r="AJ10" s="46" t="n">
        <f aca="false">基本!AK10</f>
        <v>0</v>
      </c>
      <c r="AK10" s="46" t="n">
        <f aca="false">基本!AL10</f>
        <v>0</v>
      </c>
      <c r="AL10" s="46" t="n">
        <f aca="false">基本!AM10</f>
        <v>0</v>
      </c>
      <c r="AM10" s="46" t="n">
        <f aca="false">基本!AN10</f>
        <v>0</v>
      </c>
      <c r="AN10" s="46" t="n">
        <f aca="false">基本!AO10</f>
        <v>0</v>
      </c>
      <c r="AO10" s="46" t="n">
        <f aca="false">基本!AP10</f>
        <v>0</v>
      </c>
      <c r="AP10" s="46" t="n">
        <f aca="false">基本!AQ10</f>
        <v>0</v>
      </c>
      <c r="AQ10" s="46" t="n">
        <f aca="false">基本!AR10</f>
        <v>0</v>
      </c>
      <c r="AR10" s="46" t="n">
        <f aca="false">基本!AS10</f>
        <v>0</v>
      </c>
      <c r="AS10" s="46" t="n">
        <f aca="false">基本!AT10</f>
        <v>0</v>
      </c>
    </row>
    <row r="11" s="89" customFormat="true" ht="17" hidden="false" customHeight="false" outlineLevel="0" collapsed="false">
      <c r="A11" s="44"/>
      <c r="B11" s="45" t="str">
        <f aca="false">基本!$B$11</f>
        <v>老齢厚生年金（妻）</v>
      </c>
      <c r="C11" s="46" t="n">
        <f aca="false">基本!D11</f>
        <v>0</v>
      </c>
      <c r="D11" s="46" t="n">
        <f aca="false">基本!E11</f>
        <v>0</v>
      </c>
      <c r="E11" s="46" t="n">
        <f aca="false">基本!F11</f>
        <v>0</v>
      </c>
      <c r="F11" s="46" t="n">
        <f aca="false">基本!G11</f>
        <v>0</v>
      </c>
      <c r="G11" s="46" t="n">
        <f aca="false">基本!H11</f>
        <v>0</v>
      </c>
      <c r="H11" s="46" t="n">
        <f aca="false">基本!I11</f>
        <v>0</v>
      </c>
      <c r="I11" s="46" t="n">
        <f aca="false">基本!J11</f>
        <v>0</v>
      </c>
      <c r="J11" s="46" t="n">
        <f aca="false">基本!K11</f>
        <v>0</v>
      </c>
      <c r="K11" s="46" t="n">
        <f aca="false">基本!L11</f>
        <v>0</v>
      </c>
      <c r="L11" s="46" t="n">
        <f aca="false">基本!M11</f>
        <v>0</v>
      </c>
      <c r="M11" s="46" t="n">
        <f aca="false">基本!N11</f>
        <v>0</v>
      </c>
      <c r="N11" s="46" t="n">
        <f aca="false">基本!O11</f>
        <v>0</v>
      </c>
      <c r="O11" s="46" t="n">
        <f aca="false">基本!P11</f>
        <v>0</v>
      </c>
      <c r="P11" s="46" t="n">
        <f aca="false">基本!Q11</f>
        <v>0</v>
      </c>
      <c r="Q11" s="46" t="n">
        <f aca="false">基本!R11</f>
        <v>0</v>
      </c>
      <c r="R11" s="46" t="n">
        <f aca="false">基本!S11</f>
        <v>0</v>
      </c>
      <c r="S11" s="46" t="n">
        <f aca="false">基本!T11</f>
        <v>0</v>
      </c>
      <c r="T11" s="46" t="n">
        <f aca="false">基本!U11</f>
        <v>0</v>
      </c>
      <c r="U11" s="46" t="n">
        <f aca="false">基本!V11</f>
        <v>0</v>
      </c>
      <c r="V11" s="46" t="n">
        <f aca="false">基本!W11</f>
        <v>0</v>
      </c>
      <c r="W11" s="46" t="n">
        <f aca="false">基本!X11</f>
        <v>0</v>
      </c>
      <c r="X11" s="46" t="n">
        <f aca="false">基本!Y11</f>
        <v>0</v>
      </c>
      <c r="Y11" s="46" t="n">
        <f aca="false">基本!Z11</f>
        <v>0</v>
      </c>
      <c r="Z11" s="46" t="n">
        <f aca="false">基本!AA11</f>
        <v>0</v>
      </c>
      <c r="AA11" s="46" t="n">
        <f aca="false">基本!AB11</f>
        <v>0</v>
      </c>
      <c r="AB11" s="46" t="n">
        <f aca="false">基本!AC11</f>
        <v>0</v>
      </c>
      <c r="AC11" s="46" t="n">
        <f aca="false">基本!AD11</f>
        <v>0</v>
      </c>
      <c r="AD11" s="46" t="n">
        <f aca="false">基本!AE11</f>
        <v>0</v>
      </c>
      <c r="AE11" s="46" t="n">
        <f aca="false">基本!AF11</f>
        <v>0</v>
      </c>
      <c r="AF11" s="46" t="n">
        <f aca="false">基本!AG11</f>
        <v>0</v>
      </c>
      <c r="AG11" s="46" t="n">
        <f aca="false">基本!AH11</f>
        <v>0</v>
      </c>
      <c r="AH11" s="46" t="n">
        <f aca="false">基本!AI11</f>
        <v>0</v>
      </c>
      <c r="AI11" s="46" t="n">
        <f aca="false">基本!AJ11</f>
        <v>0</v>
      </c>
      <c r="AJ11" s="46" t="n">
        <f aca="false">基本!AK11</f>
        <v>0</v>
      </c>
      <c r="AK11" s="46" t="n">
        <f aca="false">基本!AL11</f>
        <v>0</v>
      </c>
      <c r="AL11" s="46" t="n">
        <f aca="false">基本!AM11</f>
        <v>0</v>
      </c>
      <c r="AM11" s="46" t="n">
        <f aca="false">基本!AN11</f>
        <v>0</v>
      </c>
      <c r="AN11" s="46" t="n">
        <f aca="false">基本!AO11</f>
        <v>0</v>
      </c>
      <c r="AO11" s="46" t="n">
        <f aca="false">基本!AP11</f>
        <v>0</v>
      </c>
      <c r="AP11" s="46" t="n">
        <f aca="false">基本!AQ11</f>
        <v>0</v>
      </c>
      <c r="AQ11" s="46" t="n">
        <f aca="false">基本!AR11</f>
        <v>0</v>
      </c>
      <c r="AR11" s="46" t="n">
        <f aca="false">基本!AS11</f>
        <v>0</v>
      </c>
      <c r="AS11" s="46" t="n">
        <f aca="false">基本!AT11</f>
        <v>0</v>
      </c>
      <c r="AT11" s="88"/>
      <c r="AU11" s="88"/>
      <c r="AV11" s="88"/>
      <c r="AW11" s="88"/>
      <c r="AX11" s="88"/>
      <c r="AY11" s="88"/>
      <c r="AZ11" s="88"/>
      <c r="BA11" s="88"/>
      <c r="BB11" s="88"/>
      <c r="BC11" s="88"/>
      <c r="BD11" s="88"/>
      <c r="BE11" s="88"/>
      <c r="BF11" s="88"/>
      <c r="BG11" s="88"/>
      <c r="BH11" s="88"/>
      <c r="BI11" s="88"/>
      <c r="BJ11" s="88"/>
      <c r="BK11" s="88"/>
      <c r="BL11" s="88"/>
      <c r="BM11" s="88"/>
      <c r="BN11" s="88"/>
      <c r="BO11" s="88"/>
      <c r="BP11" s="88"/>
      <c r="BQ11" s="88"/>
      <c r="BR11" s="88"/>
      <c r="BS11" s="88"/>
      <c r="BT11" s="88"/>
      <c r="BU11" s="88"/>
      <c r="BV11" s="88"/>
      <c r="BW11" s="88"/>
      <c r="BX11" s="88"/>
      <c r="BY11" s="88"/>
      <c r="BZ11" s="88"/>
      <c r="CA11" s="88"/>
      <c r="CB11" s="88"/>
      <c r="CC11" s="88"/>
      <c r="CD11" s="88"/>
      <c r="CE11" s="88"/>
      <c r="CF11" s="88"/>
      <c r="CG11" s="88"/>
      <c r="CH11" s="88"/>
      <c r="CI11" s="88"/>
      <c r="CJ11" s="88"/>
      <c r="CK11" s="88"/>
      <c r="CL11" s="88"/>
      <c r="CM11" s="88"/>
      <c r="CN11" s="88"/>
      <c r="CO11" s="88"/>
      <c r="CP11" s="88"/>
      <c r="CQ11" s="88"/>
      <c r="CR11" s="88"/>
      <c r="CS11" s="88"/>
      <c r="CT11" s="88"/>
      <c r="CU11" s="88"/>
      <c r="CV11" s="88"/>
      <c r="CW11" s="88"/>
      <c r="CX11" s="88"/>
      <c r="CY11" s="88"/>
      <c r="CZ11" s="88"/>
      <c r="DA11" s="88"/>
      <c r="DB11" s="88"/>
      <c r="DC11" s="88"/>
      <c r="DD11" s="88"/>
      <c r="DE11" s="88"/>
      <c r="DF11" s="88"/>
      <c r="DG11" s="88"/>
      <c r="DH11" s="88"/>
      <c r="DI11" s="88"/>
      <c r="DJ11" s="88"/>
      <c r="DK11" s="88"/>
      <c r="DL11" s="88"/>
      <c r="DM11" s="88"/>
      <c r="DN11" s="88"/>
      <c r="DO11" s="88"/>
      <c r="DP11" s="88"/>
      <c r="DQ11" s="88"/>
      <c r="DR11" s="88"/>
      <c r="DS11" s="88"/>
      <c r="DT11" s="88"/>
      <c r="DU11" s="88"/>
      <c r="DV11" s="88"/>
      <c r="DW11" s="88"/>
      <c r="DX11" s="88"/>
      <c r="DY11" s="88"/>
      <c r="DZ11" s="88"/>
      <c r="EA11" s="88"/>
      <c r="EB11" s="88"/>
      <c r="EC11" s="88"/>
      <c r="ED11" s="88"/>
      <c r="EE11" s="88"/>
      <c r="EF11" s="88"/>
      <c r="EG11" s="88"/>
      <c r="EH11" s="88"/>
      <c r="EI11" s="88"/>
      <c r="EJ11" s="88"/>
      <c r="EK11" s="88"/>
      <c r="EL11" s="88"/>
    </row>
    <row r="12" s="89" customFormat="true" ht="17" hidden="false" customHeight="false" outlineLevel="0" collapsed="false">
      <c r="A12" s="44"/>
      <c r="B12" s="45" t="str">
        <f aca="false">基本!$B$12</f>
        <v>遺族年金</v>
      </c>
      <c r="C12" s="46" t="n">
        <f aca="false">基本!D12</f>
        <v>0</v>
      </c>
      <c r="D12" s="46" t="n">
        <f aca="false">基本!E12</f>
        <v>0</v>
      </c>
      <c r="E12" s="46" t="n">
        <f aca="false">基本!F12</f>
        <v>0</v>
      </c>
      <c r="F12" s="46" t="n">
        <f aca="false">基本!G12</f>
        <v>0</v>
      </c>
      <c r="G12" s="46" t="n">
        <f aca="false">基本!H12</f>
        <v>0</v>
      </c>
      <c r="H12" s="46" t="n">
        <f aca="false">基本!I12</f>
        <v>0</v>
      </c>
      <c r="I12" s="46" t="n">
        <f aca="false">基本!J12</f>
        <v>0</v>
      </c>
      <c r="J12" s="46" t="n">
        <f aca="false">基本!K12</f>
        <v>0</v>
      </c>
      <c r="K12" s="46" t="n">
        <f aca="false">基本!L12</f>
        <v>0</v>
      </c>
      <c r="L12" s="46" t="n">
        <f aca="false">基本!M12</f>
        <v>0</v>
      </c>
      <c r="M12" s="46" t="n">
        <f aca="false">基本!N12</f>
        <v>0</v>
      </c>
      <c r="N12" s="46" t="n">
        <f aca="false">基本!O12</f>
        <v>0</v>
      </c>
      <c r="O12" s="46" t="n">
        <f aca="false">基本!P12</f>
        <v>0</v>
      </c>
      <c r="P12" s="46" t="n">
        <f aca="false">基本!Q12</f>
        <v>0</v>
      </c>
      <c r="Q12" s="46" t="n">
        <f aca="false">基本!R12</f>
        <v>0</v>
      </c>
      <c r="R12" s="46" t="n">
        <f aca="false">基本!S12</f>
        <v>0</v>
      </c>
      <c r="S12" s="46" t="n">
        <f aca="false">基本!T12</f>
        <v>0</v>
      </c>
      <c r="T12" s="46" t="n">
        <f aca="false">基本!U12</f>
        <v>0</v>
      </c>
      <c r="U12" s="46" t="n">
        <f aca="false">基本!V12</f>
        <v>0</v>
      </c>
      <c r="V12" s="46" t="n">
        <f aca="false">基本!W12</f>
        <v>0</v>
      </c>
      <c r="W12" s="46" t="n">
        <f aca="false">基本!X12</f>
        <v>0</v>
      </c>
      <c r="X12" s="46" t="n">
        <f aca="false">基本!Y12</f>
        <v>0</v>
      </c>
      <c r="Y12" s="46" t="n">
        <f aca="false">基本!Z12</f>
        <v>0</v>
      </c>
      <c r="Z12" s="46" t="n">
        <f aca="false">基本!AA12</f>
        <v>0</v>
      </c>
      <c r="AA12" s="46" t="n">
        <f aca="false">基本!AB12</f>
        <v>0</v>
      </c>
      <c r="AB12" s="46" t="n">
        <f aca="false">基本!AC12</f>
        <v>0</v>
      </c>
      <c r="AC12" s="46" t="n">
        <f aca="false">基本!AD12</f>
        <v>0</v>
      </c>
      <c r="AD12" s="46" t="n">
        <f aca="false">基本!AE12</f>
        <v>0</v>
      </c>
      <c r="AE12" s="46" t="n">
        <f aca="false">基本!AF12</f>
        <v>0</v>
      </c>
      <c r="AF12" s="46" t="n">
        <f aca="false">基本!AG12</f>
        <v>0</v>
      </c>
      <c r="AG12" s="46" t="n">
        <f aca="false">基本!AH12</f>
        <v>0</v>
      </c>
      <c r="AH12" s="46" t="n">
        <f aca="false">基本!AI12</f>
        <v>0</v>
      </c>
      <c r="AI12" s="46" t="n">
        <f aca="false">基本!AJ12</f>
        <v>0</v>
      </c>
      <c r="AJ12" s="46" t="n">
        <f aca="false">基本!AK12</f>
        <v>0</v>
      </c>
      <c r="AK12" s="46" t="n">
        <f aca="false">基本!AL12</f>
        <v>0</v>
      </c>
      <c r="AL12" s="46" t="n">
        <f aca="false">基本!AM12</f>
        <v>0</v>
      </c>
      <c r="AM12" s="46" t="n">
        <f aca="false">基本!AN12</f>
        <v>0</v>
      </c>
      <c r="AN12" s="46" t="n">
        <f aca="false">基本!AO12</f>
        <v>0</v>
      </c>
      <c r="AO12" s="46" t="n">
        <f aca="false">基本!AP12</f>
        <v>0</v>
      </c>
      <c r="AP12" s="46" t="n">
        <f aca="false">基本!AQ12</f>
        <v>0</v>
      </c>
      <c r="AQ12" s="46" t="n">
        <f aca="false">基本!AR12</f>
        <v>0</v>
      </c>
      <c r="AR12" s="46" t="n">
        <f aca="false">基本!AS12</f>
        <v>0</v>
      </c>
      <c r="AS12" s="46" t="n">
        <f aca="false">基本!AT12</f>
        <v>0</v>
      </c>
      <c r="AT12" s="88"/>
      <c r="AU12" s="88"/>
      <c r="AV12" s="88"/>
      <c r="AW12" s="88"/>
      <c r="AX12" s="88"/>
      <c r="AY12" s="88"/>
      <c r="AZ12" s="88"/>
      <c r="BA12" s="88"/>
      <c r="BB12" s="88"/>
      <c r="BC12" s="88"/>
      <c r="BD12" s="88"/>
      <c r="BE12" s="88"/>
      <c r="BF12" s="88"/>
      <c r="BG12" s="88"/>
      <c r="BH12" s="88"/>
      <c r="BI12" s="88"/>
      <c r="BJ12" s="88"/>
      <c r="BK12" s="88"/>
      <c r="BL12" s="88"/>
      <c r="BM12" s="88"/>
      <c r="BN12" s="88"/>
      <c r="BO12" s="88"/>
      <c r="BP12" s="88"/>
      <c r="BQ12" s="88"/>
      <c r="BR12" s="88"/>
      <c r="BS12" s="88"/>
      <c r="BT12" s="88"/>
      <c r="BU12" s="88"/>
      <c r="BV12" s="88"/>
      <c r="BW12" s="88"/>
      <c r="BX12" s="88"/>
      <c r="BY12" s="88"/>
      <c r="BZ12" s="88"/>
      <c r="CA12" s="88"/>
      <c r="CB12" s="88"/>
      <c r="CC12" s="88"/>
      <c r="CD12" s="88"/>
      <c r="CE12" s="88"/>
      <c r="CF12" s="88"/>
      <c r="CG12" s="88"/>
      <c r="CH12" s="88"/>
      <c r="CI12" s="88"/>
      <c r="CJ12" s="88"/>
      <c r="CK12" s="88"/>
      <c r="CL12" s="88"/>
      <c r="CM12" s="88"/>
      <c r="CN12" s="88"/>
      <c r="CO12" s="88"/>
      <c r="CP12" s="88"/>
      <c r="CQ12" s="88"/>
      <c r="CR12" s="88"/>
      <c r="CS12" s="88"/>
      <c r="CT12" s="88"/>
      <c r="CU12" s="88"/>
      <c r="CV12" s="88"/>
      <c r="CW12" s="88"/>
      <c r="CX12" s="88"/>
      <c r="CY12" s="88"/>
      <c r="CZ12" s="88"/>
      <c r="DA12" s="88"/>
      <c r="DB12" s="88"/>
      <c r="DC12" s="88"/>
      <c r="DD12" s="88"/>
      <c r="DE12" s="88"/>
      <c r="DF12" s="88"/>
      <c r="DG12" s="88"/>
      <c r="DH12" s="88"/>
      <c r="DI12" s="88"/>
      <c r="DJ12" s="88"/>
      <c r="DK12" s="88"/>
      <c r="DL12" s="88"/>
      <c r="DM12" s="88"/>
      <c r="DN12" s="88"/>
      <c r="DO12" s="88"/>
      <c r="DP12" s="88"/>
      <c r="DQ12" s="88"/>
      <c r="DR12" s="88"/>
      <c r="DS12" s="88"/>
      <c r="DT12" s="88"/>
      <c r="DU12" s="88"/>
      <c r="DV12" s="88"/>
      <c r="DW12" s="88"/>
      <c r="DX12" s="88"/>
      <c r="DY12" s="88"/>
      <c r="DZ12" s="88"/>
      <c r="EA12" s="88"/>
      <c r="EB12" s="88"/>
      <c r="EC12" s="88"/>
      <c r="ED12" s="88"/>
      <c r="EE12" s="88"/>
      <c r="EF12" s="88"/>
      <c r="EG12" s="88"/>
      <c r="EH12" s="88"/>
      <c r="EI12" s="88"/>
      <c r="EJ12" s="88"/>
      <c r="EK12" s="88"/>
      <c r="EL12" s="88"/>
    </row>
    <row r="13" s="89" customFormat="true" ht="17" hidden="false" customHeight="false" outlineLevel="0" collapsed="false">
      <c r="A13" s="44"/>
      <c r="B13" s="45" t="str">
        <f aca="false">基本!$B$15</f>
        <v>その他</v>
      </c>
      <c r="C13" s="46" t="n">
        <f aca="false">基本!D15</f>
        <v>0</v>
      </c>
      <c r="D13" s="46" t="n">
        <f aca="false">基本!E15</f>
        <v>0</v>
      </c>
      <c r="E13" s="46" t="n">
        <f aca="false">基本!F15</f>
        <v>0</v>
      </c>
      <c r="F13" s="46" t="n">
        <f aca="false">基本!G15</f>
        <v>0</v>
      </c>
      <c r="G13" s="46" t="n">
        <f aca="false">基本!H15</f>
        <v>0</v>
      </c>
      <c r="H13" s="46" t="n">
        <f aca="false">基本!I15</f>
        <v>0</v>
      </c>
      <c r="I13" s="46" t="n">
        <f aca="false">基本!J15</f>
        <v>0</v>
      </c>
      <c r="J13" s="46" t="n">
        <f aca="false">基本!K15</f>
        <v>0</v>
      </c>
      <c r="K13" s="46" t="n">
        <f aca="false">基本!L15</f>
        <v>0</v>
      </c>
      <c r="L13" s="46" t="n">
        <f aca="false">基本!M15</f>
        <v>0</v>
      </c>
      <c r="M13" s="46" t="n">
        <f aca="false">基本!N15</f>
        <v>0</v>
      </c>
      <c r="N13" s="46" t="n">
        <f aca="false">基本!O15</f>
        <v>0</v>
      </c>
      <c r="O13" s="46" t="n">
        <f aca="false">基本!P15</f>
        <v>0</v>
      </c>
      <c r="P13" s="46" t="n">
        <f aca="false">基本!Q15</f>
        <v>0</v>
      </c>
      <c r="Q13" s="46" t="n">
        <f aca="false">基本!R15</f>
        <v>0</v>
      </c>
      <c r="R13" s="46" t="n">
        <f aca="false">基本!S15</f>
        <v>0</v>
      </c>
      <c r="S13" s="46" t="n">
        <f aca="false">基本!T15</f>
        <v>0</v>
      </c>
      <c r="T13" s="46" t="n">
        <f aca="false">基本!U15</f>
        <v>0</v>
      </c>
      <c r="U13" s="46" t="n">
        <f aca="false">基本!V15</f>
        <v>0</v>
      </c>
      <c r="V13" s="46" t="n">
        <f aca="false">基本!W15</f>
        <v>0</v>
      </c>
      <c r="W13" s="46" t="n">
        <f aca="false">基本!X15</f>
        <v>0</v>
      </c>
      <c r="X13" s="46" t="n">
        <f aca="false">基本!Y15</f>
        <v>0</v>
      </c>
      <c r="Y13" s="46" t="n">
        <f aca="false">基本!Z15</f>
        <v>0</v>
      </c>
      <c r="Z13" s="46" t="n">
        <f aca="false">基本!AA15</f>
        <v>0</v>
      </c>
      <c r="AA13" s="46" t="n">
        <f aca="false">基本!AB15</f>
        <v>0</v>
      </c>
      <c r="AB13" s="46" t="n">
        <f aca="false">基本!AC15</f>
        <v>0</v>
      </c>
      <c r="AC13" s="46" t="n">
        <f aca="false">基本!AD15</f>
        <v>0</v>
      </c>
      <c r="AD13" s="46" t="n">
        <f aca="false">基本!AE15</f>
        <v>0</v>
      </c>
      <c r="AE13" s="46" t="n">
        <f aca="false">基本!AF15</f>
        <v>0</v>
      </c>
      <c r="AF13" s="46" t="n">
        <f aca="false">基本!AG15</f>
        <v>0</v>
      </c>
      <c r="AG13" s="46" t="n">
        <f aca="false">基本!AH15</f>
        <v>0</v>
      </c>
      <c r="AH13" s="46" t="n">
        <f aca="false">基本!AI15</f>
        <v>0</v>
      </c>
      <c r="AI13" s="46" t="n">
        <f aca="false">基本!AJ15</f>
        <v>0</v>
      </c>
      <c r="AJ13" s="46" t="n">
        <f aca="false">基本!AK15</f>
        <v>0</v>
      </c>
      <c r="AK13" s="46" t="n">
        <f aca="false">基本!AL15</f>
        <v>0</v>
      </c>
      <c r="AL13" s="46" t="n">
        <f aca="false">基本!AM15</f>
        <v>0</v>
      </c>
      <c r="AM13" s="46" t="n">
        <f aca="false">基本!AN15</f>
        <v>0</v>
      </c>
      <c r="AN13" s="46" t="n">
        <f aca="false">基本!AO15</f>
        <v>0</v>
      </c>
      <c r="AO13" s="46" t="n">
        <f aca="false">基本!AP15</f>
        <v>0</v>
      </c>
      <c r="AP13" s="46" t="n">
        <f aca="false">基本!AQ15</f>
        <v>0</v>
      </c>
      <c r="AQ13" s="46" t="n">
        <f aca="false">基本!AR15</f>
        <v>0</v>
      </c>
      <c r="AR13" s="46" t="n">
        <f aca="false">基本!AS15</f>
        <v>0</v>
      </c>
      <c r="AS13" s="46" t="n">
        <f aca="false">基本!AT15</f>
        <v>0</v>
      </c>
      <c r="AT13" s="88"/>
      <c r="AU13" s="88"/>
      <c r="AV13" s="88"/>
      <c r="AW13" s="88"/>
      <c r="AX13" s="88"/>
      <c r="AY13" s="88"/>
      <c r="AZ13" s="88"/>
      <c r="BA13" s="88"/>
      <c r="BB13" s="88"/>
      <c r="BC13" s="88"/>
      <c r="BD13" s="88"/>
      <c r="BE13" s="88"/>
      <c r="BF13" s="88"/>
      <c r="BG13" s="88"/>
      <c r="BH13" s="88"/>
      <c r="BI13" s="88"/>
      <c r="BJ13" s="88"/>
      <c r="BK13" s="88"/>
      <c r="BL13" s="88"/>
      <c r="BM13" s="88"/>
      <c r="BN13" s="88"/>
      <c r="BO13" s="88"/>
      <c r="BP13" s="88"/>
      <c r="BQ13" s="88"/>
      <c r="BR13" s="88"/>
      <c r="BS13" s="88"/>
      <c r="BT13" s="88"/>
      <c r="BU13" s="88"/>
      <c r="BV13" s="88"/>
      <c r="BW13" s="88"/>
      <c r="BX13" s="88"/>
      <c r="BY13" s="88"/>
      <c r="BZ13" s="88"/>
      <c r="CA13" s="88"/>
      <c r="CB13" s="88"/>
      <c r="CC13" s="88"/>
      <c r="CD13" s="88"/>
      <c r="CE13" s="88"/>
      <c r="CF13" s="88"/>
      <c r="CG13" s="88"/>
      <c r="CH13" s="88"/>
      <c r="CI13" s="88"/>
      <c r="CJ13" s="88"/>
      <c r="CK13" s="88"/>
      <c r="CL13" s="88"/>
      <c r="CM13" s="88"/>
      <c r="CN13" s="88"/>
      <c r="CO13" s="88"/>
      <c r="CP13" s="88"/>
      <c r="CQ13" s="88"/>
      <c r="CR13" s="88"/>
      <c r="CS13" s="88"/>
      <c r="CT13" s="88"/>
      <c r="CU13" s="88"/>
      <c r="CV13" s="88"/>
      <c r="CW13" s="88"/>
      <c r="CX13" s="88"/>
      <c r="CY13" s="88"/>
      <c r="CZ13" s="88"/>
      <c r="DA13" s="88"/>
      <c r="DB13" s="88"/>
      <c r="DC13" s="88"/>
      <c r="DD13" s="88"/>
      <c r="DE13" s="88"/>
      <c r="DF13" s="88"/>
      <c r="DG13" s="88"/>
      <c r="DH13" s="88"/>
      <c r="DI13" s="88"/>
      <c r="DJ13" s="88"/>
      <c r="DK13" s="88"/>
      <c r="DL13" s="88"/>
      <c r="DM13" s="88"/>
      <c r="DN13" s="88"/>
      <c r="DO13" s="88"/>
      <c r="DP13" s="88"/>
      <c r="DQ13" s="88"/>
      <c r="DR13" s="88"/>
      <c r="DS13" s="88"/>
      <c r="DT13" s="88"/>
      <c r="DU13" s="88"/>
      <c r="DV13" s="88"/>
      <c r="DW13" s="88"/>
      <c r="DX13" s="88"/>
      <c r="DY13" s="88"/>
      <c r="DZ13" s="88"/>
      <c r="EA13" s="88"/>
      <c r="EB13" s="88"/>
      <c r="EC13" s="88"/>
      <c r="ED13" s="88"/>
      <c r="EE13" s="88"/>
      <c r="EF13" s="88"/>
      <c r="EG13" s="88"/>
      <c r="EH13" s="88"/>
      <c r="EI13" s="88"/>
      <c r="EJ13" s="88"/>
      <c r="EK13" s="88"/>
      <c r="EL13" s="88"/>
    </row>
    <row r="14" s="163" customFormat="true" ht="17" hidden="false" customHeight="false" outlineLevel="0" collapsed="false">
      <c r="A14" s="44"/>
      <c r="B14" s="111" t="s">
        <v>236</v>
      </c>
      <c r="C14" s="92" t="n">
        <f aca="false">C8+C9</f>
        <v>0</v>
      </c>
      <c r="D14" s="92" t="n">
        <f aca="false">D8+D9</f>
        <v>0</v>
      </c>
      <c r="E14" s="92" t="n">
        <f aca="false">E8+E9</f>
        <v>0</v>
      </c>
      <c r="F14" s="92" t="n">
        <f aca="false">F8+F9</f>
        <v>0</v>
      </c>
      <c r="G14" s="92" t="n">
        <f aca="false">G8+G9</f>
        <v>0</v>
      </c>
      <c r="H14" s="92" t="n">
        <f aca="false">H8+H9</f>
        <v>0</v>
      </c>
      <c r="I14" s="92" t="n">
        <f aca="false">I8+I9</f>
        <v>0</v>
      </c>
      <c r="J14" s="92" t="n">
        <f aca="false">J8+J9</f>
        <v>0</v>
      </c>
      <c r="K14" s="92" t="n">
        <f aca="false">K8+K9</f>
        <v>0</v>
      </c>
      <c r="L14" s="92" t="n">
        <f aca="false">L8+L9</f>
        <v>0</v>
      </c>
      <c r="M14" s="92" t="n">
        <f aca="false">M8+M9</f>
        <v>0</v>
      </c>
      <c r="N14" s="92" t="n">
        <f aca="false">N8+N9</f>
        <v>0</v>
      </c>
      <c r="O14" s="92" t="n">
        <f aca="false">O8+O9</f>
        <v>0</v>
      </c>
      <c r="P14" s="92" t="n">
        <f aca="false">P8+P9</f>
        <v>0</v>
      </c>
      <c r="Q14" s="92" t="n">
        <f aca="false">Q8+Q9</f>
        <v>0</v>
      </c>
      <c r="R14" s="92" t="n">
        <f aca="false">R8+R9</f>
        <v>0</v>
      </c>
      <c r="S14" s="92" t="n">
        <f aca="false">S8+S9</f>
        <v>0</v>
      </c>
      <c r="T14" s="92" t="n">
        <f aca="false">T8+T9</f>
        <v>0</v>
      </c>
      <c r="U14" s="92" t="n">
        <f aca="false">U8+U9</f>
        <v>0</v>
      </c>
      <c r="V14" s="92" t="n">
        <f aca="false">V8+V9</f>
        <v>0</v>
      </c>
      <c r="W14" s="92" t="n">
        <f aca="false">W8+W9</f>
        <v>0</v>
      </c>
      <c r="X14" s="92" t="n">
        <f aca="false">X8+X9</f>
        <v>0</v>
      </c>
      <c r="Y14" s="92" t="n">
        <f aca="false">Y8+Y9</f>
        <v>0</v>
      </c>
      <c r="Z14" s="92" t="n">
        <f aca="false">Z8+Z9</f>
        <v>0</v>
      </c>
      <c r="AA14" s="92" t="n">
        <f aca="false">AA8+AA9</f>
        <v>0</v>
      </c>
      <c r="AB14" s="92" t="n">
        <f aca="false">AB8+AB9</f>
        <v>0</v>
      </c>
      <c r="AC14" s="92" t="n">
        <f aca="false">AC8+AC9</f>
        <v>0</v>
      </c>
      <c r="AD14" s="92" t="n">
        <f aca="false">AD8+AD9</f>
        <v>0</v>
      </c>
      <c r="AE14" s="92" t="n">
        <f aca="false">AE8+AE9</f>
        <v>0</v>
      </c>
      <c r="AF14" s="92" t="n">
        <f aca="false">AF8+AF9</f>
        <v>0</v>
      </c>
      <c r="AG14" s="92" t="n">
        <f aca="false">AG8+AG9</f>
        <v>0</v>
      </c>
      <c r="AH14" s="92" t="n">
        <f aca="false">AH8+AH9</f>
        <v>0</v>
      </c>
      <c r="AI14" s="92" t="n">
        <f aca="false">AI8+AI9</f>
        <v>0</v>
      </c>
      <c r="AJ14" s="92" t="n">
        <f aca="false">AJ8+AJ9</f>
        <v>0</v>
      </c>
      <c r="AK14" s="92" t="n">
        <f aca="false">AK8+AK9</f>
        <v>0</v>
      </c>
      <c r="AL14" s="92" t="n">
        <f aca="false">AL8+AL9</f>
        <v>0</v>
      </c>
      <c r="AM14" s="92" t="n">
        <f aca="false">AM8+AM9</f>
        <v>0</v>
      </c>
      <c r="AN14" s="92" t="n">
        <f aca="false">AN8+AN9</f>
        <v>0</v>
      </c>
      <c r="AO14" s="92" t="n">
        <f aca="false">AO8+AO9</f>
        <v>0</v>
      </c>
      <c r="AP14" s="92" t="n">
        <f aca="false">AP8+AP9</f>
        <v>0</v>
      </c>
      <c r="AQ14" s="92" t="n">
        <f aca="false">AQ8+AQ9</f>
        <v>0</v>
      </c>
      <c r="AR14" s="92" t="n">
        <f aca="false">AR8+AR9</f>
        <v>0</v>
      </c>
      <c r="AS14" s="92" t="n">
        <f aca="false">AS8+AS9</f>
        <v>0</v>
      </c>
      <c r="AT14" s="93"/>
      <c r="AU14" s="93"/>
      <c r="AV14" s="93"/>
      <c r="AW14" s="93"/>
      <c r="AX14" s="93"/>
      <c r="AY14" s="93"/>
      <c r="AZ14" s="93"/>
      <c r="BA14" s="93"/>
      <c r="BB14" s="93"/>
      <c r="BC14" s="93"/>
      <c r="BD14" s="93"/>
      <c r="BE14" s="93"/>
      <c r="BF14" s="93"/>
      <c r="BG14" s="93"/>
      <c r="BH14" s="93"/>
      <c r="BI14" s="93"/>
      <c r="BJ14" s="93"/>
      <c r="BK14" s="93"/>
      <c r="BL14" s="93"/>
      <c r="BM14" s="93"/>
      <c r="BN14" s="93"/>
      <c r="BO14" s="93"/>
      <c r="BP14" s="93"/>
      <c r="BQ14" s="93"/>
      <c r="BR14" s="93"/>
      <c r="BS14" s="93"/>
      <c r="BT14" s="93"/>
      <c r="BU14" s="93"/>
      <c r="BV14" s="93"/>
      <c r="BW14" s="93"/>
      <c r="BX14" s="93"/>
      <c r="BY14" s="93"/>
      <c r="BZ14" s="93"/>
      <c r="CA14" s="93"/>
      <c r="CB14" s="93"/>
      <c r="CC14" s="93"/>
      <c r="CD14" s="93"/>
      <c r="CE14" s="93"/>
      <c r="CF14" s="93"/>
      <c r="CG14" s="93"/>
      <c r="CH14" s="93"/>
      <c r="CI14" s="93"/>
      <c r="CJ14" s="93"/>
      <c r="CK14" s="93"/>
      <c r="CL14" s="93"/>
      <c r="CM14" s="93"/>
      <c r="CN14" s="93"/>
      <c r="CO14" s="93"/>
      <c r="CP14" s="93"/>
      <c r="CQ14" s="93"/>
      <c r="CR14" s="93"/>
      <c r="CS14" s="93"/>
      <c r="CT14" s="93"/>
      <c r="CU14" s="93"/>
      <c r="CV14" s="93"/>
      <c r="CW14" s="93"/>
      <c r="CX14" s="93"/>
      <c r="CY14" s="93"/>
      <c r="CZ14" s="93"/>
      <c r="DA14" s="93"/>
      <c r="DB14" s="93"/>
      <c r="DC14" s="93"/>
      <c r="DD14" s="93"/>
      <c r="DE14" s="93"/>
      <c r="DF14" s="93"/>
      <c r="DG14" s="93"/>
      <c r="DH14" s="93"/>
      <c r="DI14" s="93"/>
      <c r="DJ14" s="93"/>
      <c r="DK14" s="93"/>
      <c r="DL14" s="93"/>
      <c r="DM14" s="93"/>
      <c r="DN14" s="93"/>
      <c r="DO14" s="93"/>
      <c r="DP14" s="93"/>
      <c r="DQ14" s="93"/>
      <c r="DR14" s="93"/>
      <c r="DS14" s="93"/>
      <c r="DT14" s="93"/>
      <c r="DU14" s="93"/>
      <c r="DV14" s="93"/>
      <c r="DW14" s="93"/>
      <c r="DX14" s="93"/>
      <c r="DY14" s="93"/>
      <c r="DZ14" s="93"/>
      <c r="EA14" s="93"/>
      <c r="EB14" s="93"/>
      <c r="EC14" s="93"/>
      <c r="ED14" s="93"/>
      <c r="EE14" s="93"/>
      <c r="EF14" s="93"/>
      <c r="EG14" s="93"/>
      <c r="EH14" s="93"/>
      <c r="EI14" s="93"/>
      <c r="EJ14" s="93"/>
      <c r="EK14" s="93"/>
      <c r="EL14" s="93"/>
    </row>
    <row r="15" s="163" customFormat="true" ht="17" hidden="false" customHeight="false" outlineLevel="0" collapsed="false">
      <c r="A15" s="44"/>
      <c r="B15" s="111" t="s">
        <v>237</v>
      </c>
      <c r="C15" s="92" t="n">
        <f aca="false">C10+C11</f>
        <v>0</v>
      </c>
      <c r="D15" s="92" t="n">
        <f aca="false">D10+D11</f>
        <v>0</v>
      </c>
      <c r="E15" s="92" t="n">
        <f aca="false">E10+E11</f>
        <v>0</v>
      </c>
      <c r="F15" s="92" t="n">
        <f aca="false">F10+F11</f>
        <v>0</v>
      </c>
      <c r="G15" s="92" t="n">
        <f aca="false">G10+G11</f>
        <v>0</v>
      </c>
      <c r="H15" s="92" t="n">
        <f aca="false">H10+H11</f>
        <v>0</v>
      </c>
      <c r="I15" s="92" t="n">
        <f aca="false">I10+I11</f>
        <v>0</v>
      </c>
      <c r="J15" s="92" t="n">
        <f aca="false">J10+J11</f>
        <v>0</v>
      </c>
      <c r="K15" s="92" t="n">
        <f aca="false">K10+K11</f>
        <v>0</v>
      </c>
      <c r="L15" s="92" t="n">
        <f aca="false">L10+L11</f>
        <v>0</v>
      </c>
      <c r="M15" s="92" t="n">
        <f aca="false">M10+M11</f>
        <v>0</v>
      </c>
      <c r="N15" s="92" t="n">
        <f aca="false">N10+N11</f>
        <v>0</v>
      </c>
      <c r="O15" s="92" t="n">
        <f aca="false">O10+O11</f>
        <v>0</v>
      </c>
      <c r="P15" s="92" t="n">
        <f aca="false">P10+P11</f>
        <v>0</v>
      </c>
      <c r="Q15" s="92" t="n">
        <f aca="false">Q10+Q11</f>
        <v>0</v>
      </c>
      <c r="R15" s="92" t="n">
        <f aca="false">R10+R11</f>
        <v>0</v>
      </c>
      <c r="S15" s="92" t="n">
        <f aca="false">S10+S11</f>
        <v>0</v>
      </c>
      <c r="T15" s="92" t="n">
        <f aca="false">T10+T11</f>
        <v>0</v>
      </c>
      <c r="U15" s="92" t="n">
        <f aca="false">U10+U11</f>
        <v>0</v>
      </c>
      <c r="V15" s="92" t="n">
        <f aca="false">V10+V11</f>
        <v>0</v>
      </c>
      <c r="W15" s="92" t="n">
        <f aca="false">W10+W11</f>
        <v>0</v>
      </c>
      <c r="X15" s="92" t="n">
        <f aca="false">X10+X11</f>
        <v>0</v>
      </c>
      <c r="Y15" s="92" t="n">
        <f aca="false">Y10+Y11</f>
        <v>0</v>
      </c>
      <c r="Z15" s="92" t="n">
        <f aca="false">Z10+Z11</f>
        <v>0</v>
      </c>
      <c r="AA15" s="92" t="n">
        <f aca="false">AA10+AA11</f>
        <v>0</v>
      </c>
      <c r="AB15" s="92" t="n">
        <f aca="false">AB10+AB11</f>
        <v>0</v>
      </c>
      <c r="AC15" s="92" t="n">
        <f aca="false">AC10+AC11</f>
        <v>0</v>
      </c>
      <c r="AD15" s="92" t="n">
        <f aca="false">AD10+AD11</f>
        <v>0</v>
      </c>
      <c r="AE15" s="92" t="n">
        <f aca="false">AE10+AE11</f>
        <v>0</v>
      </c>
      <c r="AF15" s="92" t="n">
        <f aca="false">AF10+AF11</f>
        <v>0</v>
      </c>
      <c r="AG15" s="92" t="n">
        <f aca="false">AG10+AG11</f>
        <v>0</v>
      </c>
      <c r="AH15" s="92" t="n">
        <f aca="false">AH10+AH11</f>
        <v>0</v>
      </c>
      <c r="AI15" s="92" t="n">
        <f aca="false">AI10+AI11</f>
        <v>0</v>
      </c>
      <c r="AJ15" s="92" t="n">
        <f aca="false">AJ10+AJ11</f>
        <v>0</v>
      </c>
      <c r="AK15" s="92" t="n">
        <f aca="false">AK10+AK11</f>
        <v>0</v>
      </c>
      <c r="AL15" s="92" t="n">
        <f aca="false">AL10+AL11</f>
        <v>0</v>
      </c>
      <c r="AM15" s="92" t="n">
        <f aca="false">AM10+AM11</f>
        <v>0</v>
      </c>
      <c r="AN15" s="92" t="n">
        <f aca="false">AN10+AN11</f>
        <v>0</v>
      </c>
      <c r="AO15" s="92" t="n">
        <f aca="false">AO10+AO11</f>
        <v>0</v>
      </c>
      <c r="AP15" s="92" t="n">
        <f aca="false">AP10+AP11</f>
        <v>0</v>
      </c>
      <c r="AQ15" s="92" t="n">
        <f aca="false">AQ10+AQ11</f>
        <v>0</v>
      </c>
      <c r="AR15" s="92" t="n">
        <f aca="false">AR10+AR11</f>
        <v>0</v>
      </c>
      <c r="AS15" s="92" t="n">
        <f aca="false">AS10+AS11</f>
        <v>0</v>
      </c>
      <c r="AT15" s="93"/>
      <c r="AU15" s="93"/>
      <c r="AV15" s="93"/>
      <c r="AW15" s="93"/>
      <c r="AX15" s="93"/>
      <c r="AY15" s="93"/>
      <c r="AZ15" s="93"/>
      <c r="BA15" s="93"/>
      <c r="BB15" s="93"/>
      <c r="BC15" s="93"/>
      <c r="BD15" s="93"/>
      <c r="BE15" s="93"/>
      <c r="BF15" s="93"/>
      <c r="BG15" s="93"/>
      <c r="BH15" s="93"/>
      <c r="BI15" s="93"/>
      <c r="BJ15" s="93"/>
      <c r="BK15" s="93"/>
      <c r="BL15" s="93"/>
      <c r="BM15" s="93"/>
      <c r="BN15" s="93"/>
      <c r="BO15" s="93"/>
      <c r="BP15" s="93"/>
      <c r="BQ15" s="93"/>
      <c r="BR15" s="93"/>
      <c r="BS15" s="93"/>
      <c r="BT15" s="93"/>
      <c r="BU15" s="93"/>
      <c r="BV15" s="93"/>
      <c r="BW15" s="93"/>
      <c r="BX15" s="93"/>
      <c r="BY15" s="93"/>
      <c r="BZ15" s="93"/>
      <c r="CA15" s="93"/>
      <c r="CB15" s="93"/>
      <c r="CC15" s="93"/>
      <c r="CD15" s="93"/>
      <c r="CE15" s="93"/>
      <c r="CF15" s="93"/>
      <c r="CG15" s="93"/>
      <c r="CH15" s="93"/>
      <c r="CI15" s="93"/>
      <c r="CJ15" s="93"/>
      <c r="CK15" s="93"/>
      <c r="CL15" s="93"/>
      <c r="CM15" s="93"/>
      <c r="CN15" s="93"/>
      <c r="CO15" s="93"/>
      <c r="CP15" s="93"/>
      <c r="CQ15" s="93"/>
      <c r="CR15" s="93"/>
      <c r="CS15" s="93"/>
      <c r="CT15" s="93"/>
      <c r="CU15" s="93"/>
      <c r="CV15" s="93"/>
      <c r="CW15" s="93"/>
      <c r="CX15" s="93"/>
      <c r="CY15" s="93"/>
      <c r="CZ15" s="93"/>
      <c r="DA15" s="93"/>
      <c r="DB15" s="93"/>
      <c r="DC15" s="93"/>
      <c r="DD15" s="93"/>
      <c r="DE15" s="93"/>
      <c r="DF15" s="93"/>
      <c r="DG15" s="93"/>
      <c r="DH15" s="93"/>
      <c r="DI15" s="93"/>
      <c r="DJ15" s="93"/>
      <c r="DK15" s="93"/>
      <c r="DL15" s="93"/>
      <c r="DM15" s="93"/>
      <c r="DN15" s="93"/>
      <c r="DO15" s="93"/>
      <c r="DP15" s="93"/>
      <c r="DQ15" s="93"/>
      <c r="DR15" s="93"/>
      <c r="DS15" s="93"/>
      <c r="DT15" s="93"/>
      <c r="DU15" s="93"/>
      <c r="DV15" s="93"/>
      <c r="DW15" s="93"/>
      <c r="DX15" s="93"/>
      <c r="DY15" s="93"/>
      <c r="DZ15" s="93"/>
      <c r="EA15" s="93"/>
      <c r="EB15" s="93"/>
      <c r="EC15" s="93"/>
      <c r="ED15" s="93"/>
      <c r="EE15" s="93"/>
      <c r="EF15" s="93"/>
      <c r="EG15" s="93"/>
      <c r="EH15" s="93"/>
      <c r="EI15" s="93"/>
      <c r="EJ15" s="93"/>
      <c r="EK15" s="93"/>
      <c r="EL15" s="93"/>
    </row>
    <row r="16" s="93" customFormat="true" ht="17" hidden="false" customHeight="false" outlineLevel="0" collapsed="false">
      <c r="A16" s="112" t="s">
        <v>238</v>
      </c>
      <c r="B16" s="112"/>
      <c r="C16" s="92" t="n">
        <f aca="false">C14+C15</f>
        <v>0</v>
      </c>
      <c r="D16" s="92" t="n">
        <f aca="false">D14+D15</f>
        <v>0</v>
      </c>
      <c r="E16" s="92" t="n">
        <f aca="false">E14+E15</f>
        <v>0</v>
      </c>
      <c r="F16" s="92" t="n">
        <f aca="false">F14+F15</f>
        <v>0</v>
      </c>
      <c r="G16" s="92" t="n">
        <f aca="false">G14+G15</f>
        <v>0</v>
      </c>
      <c r="H16" s="92" t="n">
        <f aca="false">H14+H15</f>
        <v>0</v>
      </c>
      <c r="I16" s="92" t="n">
        <f aca="false">I14+I15</f>
        <v>0</v>
      </c>
      <c r="J16" s="92" t="n">
        <f aca="false">J14+J15</f>
        <v>0</v>
      </c>
      <c r="K16" s="92" t="n">
        <f aca="false">K14+K15</f>
        <v>0</v>
      </c>
      <c r="L16" s="92" t="n">
        <f aca="false">L14+L15</f>
        <v>0</v>
      </c>
      <c r="M16" s="92" t="n">
        <f aca="false">M14+M15</f>
        <v>0</v>
      </c>
      <c r="N16" s="92" t="n">
        <f aca="false">N14+N15</f>
        <v>0</v>
      </c>
      <c r="O16" s="92" t="n">
        <f aca="false">O14+O15</f>
        <v>0</v>
      </c>
      <c r="P16" s="92" t="n">
        <f aca="false">P14+P15</f>
        <v>0</v>
      </c>
      <c r="Q16" s="92" t="n">
        <f aca="false">Q14+Q15</f>
        <v>0</v>
      </c>
      <c r="R16" s="92" t="n">
        <f aca="false">R14+R15</f>
        <v>0</v>
      </c>
      <c r="S16" s="92" t="n">
        <f aca="false">S14+S15</f>
        <v>0</v>
      </c>
      <c r="T16" s="92" t="n">
        <f aca="false">T14+T15</f>
        <v>0</v>
      </c>
      <c r="U16" s="92" t="n">
        <f aca="false">U14+U15</f>
        <v>0</v>
      </c>
      <c r="V16" s="92" t="n">
        <f aca="false">V14+V15</f>
        <v>0</v>
      </c>
      <c r="W16" s="92" t="n">
        <f aca="false">W14+W15</f>
        <v>0</v>
      </c>
      <c r="X16" s="92" t="n">
        <f aca="false">X14+X15</f>
        <v>0</v>
      </c>
      <c r="Y16" s="92" t="n">
        <f aca="false">Y14+Y15</f>
        <v>0</v>
      </c>
      <c r="Z16" s="92" t="n">
        <f aca="false">Z14+Z15</f>
        <v>0</v>
      </c>
      <c r="AA16" s="92" t="n">
        <f aca="false">AA14+AA15</f>
        <v>0</v>
      </c>
      <c r="AB16" s="92" t="n">
        <f aca="false">AB14+AB15</f>
        <v>0</v>
      </c>
      <c r="AC16" s="92" t="n">
        <f aca="false">AC14+AC15</f>
        <v>0</v>
      </c>
      <c r="AD16" s="92" t="n">
        <f aca="false">AD14+AD15</f>
        <v>0</v>
      </c>
      <c r="AE16" s="92" t="n">
        <f aca="false">AE14+AE15</f>
        <v>0</v>
      </c>
      <c r="AF16" s="92" t="n">
        <f aca="false">AF14+AF15</f>
        <v>0</v>
      </c>
      <c r="AG16" s="92" t="n">
        <f aca="false">AG14+AG15</f>
        <v>0</v>
      </c>
      <c r="AH16" s="92" t="n">
        <f aca="false">AH14+AH15</f>
        <v>0</v>
      </c>
      <c r="AI16" s="92" t="n">
        <f aca="false">AI14+AI15</f>
        <v>0</v>
      </c>
      <c r="AJ16" s="92" t="n">
        <f aca="false">AJ14+AJ15</f>
        <v>0</v>
      </c>
      <c r="AK16" s="92" t="n">
        <f aca="false">AK14+AK15</f>
        <v>0</v>
      </c>
      <c r="AL16" s="92" t="n">
        <f aca="false">AL14+AL15</f>
        <v>0</v>
      </c>
      <c r="AM16" s="92" t="n">
        <f aca="false">AM14+AM15</f>
        <v>0</v>
      </c>
      <c r="AN16" s="92" t="n">
        <f aca="false">AN14+AN15</f>
        <v>0</v>
      </c>
      <c r="AO16" s="92" t="n">
        <f aca="false">AO14+AO15</f>
        <v>0</v>
      </c>
      <c r="AP16" s="92" t="n">
        <f aca="false">AP14+AP15</f>
        <v>0</v>
      </c>
      <c r="AQ16" s="92" t="n">
        <f aca="false">AQ14+AQ15</f>
        <v>0</v>
      </c>
      <c r="AR16" s="92" t="n">
        <f aca="false">AR14+AR15</f>
        <v>0</v>
      </c>
      <c r="AS16" s="92" t="n">
        <f aca="false">AS14+AS15</f>
        <v>0</v>
      </c>
    </row>
    <row r="17" customFormat="false" ht="17" hidden="false" customHeight="false" outlineLevel="0" collapsed="false">
      <c r="A17" s="113" t="str">
        <f aca="false">'税金（年金）'!$A$17</f>
        <v>公的年金等控除額</v>
      </c>
      <c r="B17" s="39" t="str">
        <f aca="false">'税金（年金）'!$B$17</f>
        <v>夫</v>
      </c>
      <c r="C17" s="39"/>
      <c r="D17" s="39" t="n">
        <f aca="false">'税金（年金）'!$D$17</f>
        <v>0</v>
      </c>
      <c r="E17" s="39" t="n">
        <f aca="false">'税金（年金）'!$E$17</f>
        <v>0</v>
      </c>
      <c r="F17" s="39" t="n">
        <f aca="false">'税金（年金）'!$F$17</f>
        <v>0</v>
      </c>
      <c r="G17" s="39" t="n">
        <f aca="false">'税金（年金）'!$G$17</f>
        <v>0</v>
      </c>
      <c r="H17" s="39" t="n">
        <f aca="false">'税金（年金）'!$H$17</f>
        <v>0</v>
      </c>
      <c r="I17" s="39" t="n">
        <f aca="false">'税金（年金）'!$I$17</f>
        <v>0</v>
      </c>
      <c r="J17" s="39" t="n">
        <f aca="false">'税金（年金）'!$J$17</f>
        <v>0</v>
      </c>
      <c r="K17" s="39" t="n">
        <f aca="false">'税金（年金）'!$K$17</f>
        <v>0</v>
      </c>
      <c r="L17" s="39" t="n">
        <f aca="false">'税金（年金）'!$L$17</f>
        <v>0</v>
      </c>
      <c r="M17" s="39" t="n">
        <f aca="false">'税金（年金）'!$M$17</f>
        <v>0</v>
      </c>
      <c r="N17" s="39" t="n">
        <f aca="false">'税金（年金）'!$N$17</f>
        <v>0</v>
      </c>
      <c r="O17" s="39" t="n">
        <f aca="false">'税金（年金）'!$O$17</f>
        <v>0</v>
      </c>
      <c r="P17" s="39" t="n">
        <f aca="false">'税金（年金）'!$P$17</f>
        <v>0</v>
      </c>
      <c r="Q17" s="39" t="n">
        <f aca="false">'税金（年金）'!$Q$17</f>
        <v>0</v>
      </c>
      <c r="R17" s="39" t="n">
        <f aca="false">'税金（年金）'!$R$17</f>
        <v>0</v>
      </c>
      <c r="S17" s="39" t="n">
        <f aca="false">'税金（年金）'!$S$17</f>
        <v>0</v>
      </c>
      <c r="T17" s="39" t="n">
        <f aca="false">'税金（年金）'!$T$17</f>
        <v>0</v>
      </c>
      <c r="U17" s="39" t="n">
        <f aca="false">'税金（年金）'!$U$17</f>
        <v>0</v>
      </c>
      <c r="V17" s="39" t="n">
        <f aca="false">'税金（年金）'!$V$17</f>
        <v>0</v>
      </c>
      <c r="W17" s="39" t="n">
        <f aca="false">'税金（年金）'!$W$17</f>
        <v>0</v>
      </c>
      <c r="X17" s="39" t="n">
        <f aca="false">'税金（年金）'!$X$17</f>
        <v>0</v>
      </c>
      <c r="Y17" s="39" t="n">
        <f aca="false">'税金（年金）'!$Y$17</f>
        <v>0</v>
      </c>
      <c r="Z17" s="39" t="n">
        <f aca="false">'税金（年金）'!$Z$17</f>
        <v>0</v>
      </c>
      <c r="AA17" s="39" t="n">
        <f aca="false">'税金（年金）'!$AA$17</f>
        <v>0</v>
      </c>
      <c r="AB17" s="39" t="n">
        <f aca="false">'税金（年金）'!$AB$17</f>
        <v>0</v>
      </c>
      <c r="AC17" s="39" t="n">
        <f aca="false">'税金（年金）'!$AC$17</f>
        <v>0</v>
      </c>
      <c r="AD17" s="39" t="n">
        <f aca="false">'税金（年金）'!$AD$17</f>
        <v>0</v>
      </c>
      <c r="AE17" s="39" t="n">
        <f aca="false">'税金（年金）'!$AE$17</f>
        <v>0</v>
      </c>
      <c r="AF17" s="39" t="n">
        <f aca="false">'税金（年金）'!$AF$17</f>
        <v>0</v>
      </c>
      <c r="AG17" s="39" t="n">
        <f aca="false">'税金（年金）'!$AG$17</f>
        <v>0</v>
      </c>
      <c r="AH17" s="39" t="n">
        <f aca="false">'税金（年金）'!$AH$17</f>
        <v>0</v>
      </c>
      <c r="AI17" s="39" t="n">
        <f aca="false">'税金（年金）'!$AI$17</f>
        <v>0</v>
      </c>
      <c r="AJ17" s="39" t="n">
        <f aca="false">'税金（年金）'!$AJ$17</f>
        <v>0</v>
      </c>
      <c r="AK17" s="39" t="n">
        <f aca="false">'税金（年金）'!$AK$17</f>
        <v>0</v>
      </c>
      <c r="AL17" s="39" t="n">
        <f aca="false">'税金（年金）'!$AL$17</f>
        <v>0</v>
      </c>
      <c r="AM17" s="39" t="n">
        <f aca="false">'税金（年金）'!$AM$17</f>
        <v>0</v>
      </c>
      <c r="AN17" s="39" t="n">
        <f aca="false">'税金（年金）'!$AN$17</f>
        <v>0</v>
      </c>
      <c r="AO17" s="39" t="n">
        <f aca="false">'税金（年金）'!$AO$17</f>
        <v>0</v>
      </c>
      <c r="AP17" s="39" t="n">
        <f aca="false">'税金（年金）'!$AP$17</f>
        <v>0</v>
      </c>
      <c r="AQ17" s="39" t="n">
        <f aca="false">'税金（年金）'!$AQ$17</f>
        <v>0</v>
      </c>
      <c r="AR17" s="39" t="n">
        <f aca="false">'税金（年金）'!$AR$17</f>
        <v>0</v>
      </c>
      <c r="AS17" s="39" t="n">
        <f aca="false">'税金（年金）'!$AS$17</f>
        <v>0</v>
      </c>
    </row>
    <row r="18" customFormat="false" ht="17" hidden="false" customHeight="false" outlineLevel="0" collapsed="false">
      <c r="A18" s="113"/>
      <c r="B18" s="39" t="str">
        <f aca="false">'税金（年金）'!$B$18</f>
        <v>妻</v>
      </c>
      <c r="C18" s="39"/>
      <c r="D18" s="39" t="n">
        <f aca="false">'税金（年金）'!$D$18</f>
        <v>0</v>
      </c>
      <c r="E18" s="39" t="n">
        <f aca="false">'税金（年金）'!$E$18</f>
        <v>0</v>
      </c>
      <c r="F18" s="39" t="n">
        <f aca="false">'税金（年金）'!$F$18</f>
        <v>0</v>
      </c>
      <c r="G18" s="39" t="n">
        <f aca="false">'税金（年金）'!$G$18</f>
        <v>0</v>
      </c>
      <c r="H18" s="39" t="n">
        <f aca="false">'税金（年金）'!$H$18</f>
        <v>0</v>
      </c>
      <c r="I18" s="39" t="n">
        <f aca="false">'税金（年金）'!$I$18</f>
        <v>0</v>
      </c>
      <c r="J18" s="39" t="n">
        <f aca="false">'税金（年金）'!$J$18</f>
        <v>0</v>
      </c>
      <c r="K18" s="39" t="n">
        <f aca="false">'税金（年金）'!$K$18</f>
        <v>0</v>
      </c>
      <c r="L18" s="39" t="n">
        <f aca="false">'税金（年金）'!$L$18</f>
        <v>0</v>
      </c>
      <c r="M18" s="39" t="n">
        <f aca="false">'税金（年金）'!$M$18</f>
        <v>0</v>
      </c>
      <c r="N18" s="39" t="n">
        <f aca="false">'税金（年金）'!$N$18</f>
        <v>0</v>
      </c>
      <c r="O18" s="39" t="n">
        <f aca="false">'税金（年金）'!$O$18</f>
        <v>0</v>
      </c>
      <c r="P18" s="39" t="n">
        <f aca="false">'税金（年金）'!$P$18</f>
        <v>0</v>
      </c>
      <c r="Q18" s="39" t="n">
        <f aca="false">'税金（年金）'!$Q$18</f>
        <v>0</v>
      </c>
      <c r="R18" s="39" t="n">
        <f aca="false">'税金（年金）'!$R$18</f>
        <v>0</v>
      </c>
      <c r="S18" s="39" t="n">
        <f aca="false">'税金（年金）'!$S$18</f>
        <v>0</v>
      </c>
      <c r="T18" s="39" t="n">
        <f aca="false">'税金（年金）'!$T$18</f>
        <v>0</v>
      </c>
      <c r="U18" s="39" t="n">
        <f aca="false">'税金（年金）'!$U$18</f>
        <v>0</v>
      </c>
      <c r="V18" s="39" t="n">
        <f aca="false">'税金（年金）'!$V$18</f>
        <v>0</v>
      </c>
      <c r="W18" s="39" t="n">
        <f aca="false">'税金（年金）'!$W$18</f>
        <v>0</v>
      </c>
      <c r="X18" s="39" t="n">
        <f aca="false">'税金（年金）'!$X$18</f>
        <v>0</v>
      </c>
      <c r="Y18" s="39" t="n">
        <f aca="false">'税金（年金）'!$Y$18</f>
        <v>0</v>
      </c>
      <c r="Z18" s="39" t="n">
        <f aca="false">'税金（年金）'!$Z$18</f>
        <v>0</v>
      </c>
      <c r="AA18" s="39" t="n">
        <f aca="false">'税金（年金）'!$AA$18</f>
        <v>0</v>
      </c>
      <c r="AB18" s="39" t="n">
        <f aca="false">'税金（年金）'!$AB$18</f>
        <v>0</v>
      </c>
      <c r="AC18" s="39" t="n">
        <f aca="false">'税金（年金）'!$AC$18</f>
        <v>0</v>
      </c>
      <c r="AD18" s="39" t="n">
        <f aca="false">'税金（年金）'!$AD$18</f>
        <v>0</v>
      </c>
      <c r="AE18" s="39" t="n">
        <f aca="false">'税金（年金）'!$AE$18</f>
        <v>0</v>
      </c>
      <c r="AF18" s="39" t="n">
        <f aca="false">'税金（年金）'!$AF$18</f>
        <v>0</v>
      </c>
      <c r="AG18" s="39" t="n">
        <f aca="false">'税金（年金）'!$AG$18</f>
        <v>0</v>
      </c>
      <c r="AH18" s="39" t="n">
        <f aca="false">'税金（年金）'!$AH$18</f>
        <v>0</v>
      </c>
      <c r="AI18" s="39" t="n">
        <f aca="false">'税金（年金）'!$AI$18</f>
        <v>0</v>
      </c>
      <c r="AJ18" s="39" t="n">
        <f aca="false">'税金（年金）'!$AJ$18</f>
        <v>0</v>
      </c>
      <c r="AK18" s="39" t="n">
        <f aca="false">'税金（年金）'!$AK$18</f>
        <v>0</v>
      </c>
      <c r="AL18" s="39" t="n">
        <f aca="false">'税金（年金）'!$AL$18</f>
        <v>0</v>
      </c>
      <c r="AM18" s="39" t="n">
        <f aca="false">'税金（年金）'!$AM$18</f>
        <v>0</v>
      </c>
      <c r="AN18" s="39" t="n">
        <f aca="false">'税金（年金）'!$AN$18</f>
        <v>0</v>
      </c>
      <c r="AO18" s="39" t="n">
        <f aca="false">'税金（年金）'!$AO$18</f>
        <v>0</v>
      </c>
      <c r="AP18" s="39" t="n">
        <f aca="false">'税金（年金）'!$AP$18</f>
        <v>0</v>
      </c>
      <c r="AQ18" s="39" t="n">
        <f aca="false">'税金（年金）'!$AQ$18</f>
        <v>0</v>
      </c>
      <c r="AR18" s="39" t="n">
        <f aca="false">'税金（年金）'!$AR$18</f>
        <v>0</v>
      </c>
      <c r="AS18" s="39" t="n">
        <f aca="false">'税金（年金）'!$AS$18</f>
        <v>0</v>
      </c>
    </row>
    <row r="19" customFormat="false" ht="17" hidden="false" customHeight="true" outlineLevel="0" collapsed="false">
      <c r="A19" s="113" t="s">
        <v>239</v>
      </c>
      <c r="B19" s="39" t="str">
        <f aca="false">'税金（年金）'!$B$17</f>
        <v>夫</v>
      </c>
      <c r="C19" s="39"/>
      <c r="D19" s="39" t="n">
        <f aca="false">IF(D14-D17&lt;=0,0,D14-D17)</f>
        <v>0</v>
      </c>
      <c r="E19" s="39" t="n">
        <f aca="false">IF(E14-E17&lt;=0,0,E14-E17)</f>
        <v>0</v>
      </c>
      <c r="F19" s="39" t="n">
        <f aca="false">IF(F14-F17&lt;=0,0,F14-F17)</f>
        <v>0</v>
      </c>
      <c r="G19" s="39" t="n">
        <f aca="false">IF(G14-G17&lt;=0,0,G14-G17)</f>
        <v>0</v>
      </c>
      <c r="H19" s="39" t="n">
        <f aca="false">IF(H14-H17&lt;=0,0,H14-H17)</f>
        <v>0</v>
      </c>
      <c r="I19" s="39" t="n">
        <f aca="false">IF(I14-I17&lt;=0,0,I14-I17)</f>
        <v>0</v>
      </c>
      <c r="J19" s="39" t="n">
        <f aca="false">IF(J14-J17&lt;=0,0,J14-J17)</f>
        <v>0</v>
      </c>
      <c r="K19" s="39" t="n">
        <f aca="false">IF(K14-K17&lt;=0,0,K14-K17)</f>
        <v>0</v>
      </c>
      <c r="L19" s="39" t="n">
        <f aca="false">IF(L14-L17&lt;=0,0,L14-L17)</f>
        <v>0</v>
      </c>
      <c r="M19" s="39" t="n">
        <f aca="false">IF(M14-M17&lt;=0,0,M14-M17)</f>
        <v>0</v>
      </c>
      <c r="N19" s="39" t="n">
        <f aca="false">IF(N14-N17&lt;=0,0,N14-N17)</f>
        <v>0</v>
      </c>
      <c r="O19" s="39" t="n">
        <f aca="false">IF(O14-O17&lt;=0,0,O14-O17)</f>
        <v>0</v>
      </c>
      <c r="P19" s="39" t="n">
        <f aca="false">IF(P14-P17&lt;=0,0,P14-P17)</f>
        <v>0</v>
      </c>
      <c r="Q19" s="39" t="n">
        <f aca="false">IF(Q14-Q17&lt;=0,0,Q14-Q17)</f>
        <v>0</v>
      </c>
      <c r="R19" s="39" t="n">
        <f aca="false">IF(R14-R17&lt;=0,0,R14-R17)</f>
        <v>0</v>
      </c>
      <c r="S19" s="39" t="n">
        <f aca="false">IF(S14-S17&lt;=0,0,S14-S17)</f>
        <v>0</v>
      </c>
      <c r="T19" s="39" t="n">
        <f aca="false">IF(T14-T17&lt;=0,0,T14-T17)</f>
        <v>0</v>
      </c>
      <c r="U19" s="39" t="n">
        <f aca="false">IF(U14-U17&lt;=0,0,U14-U17)</f>
        <v>0</v>
      </c>
      <c r="V19" s="39" t="n">
        <f aca="false">IF(V14-V17&lt;=0,0,V14-V17)</f>
        <v>0</v>
      </c>
      <c r="W19" s="39" t="n">
        <f aca="false">IF(W14-W17&lt;=0,0,W14-W17)</f>
        <v>0</v>
      </c>
      <c r="X19" s="39" t="n">
        <f aca="false">IF(X14-X17&lt;=0,0,X14-X17)</f>
        <v>0</v>
      </c>
      <c r="Y19" s="39" t="n">
        <f aca="false">IF(Y14-Y17&lt;=0,0,Y14-Y17)</f>
        <v>0</v>
      </c>
      <c r="Z19" s="39" t="n">
        <f aca="false">IF(Z14-Z17&lt;=0,0,Z14-Z17)</f>
        <v>0</v>
      </c>
      <c r="AA19" s="39" t="n">
        <f aca="false">IF(AA14-AA17&lt;=0,0,AA14-AA17)</f>
        <v>0</v>
      </c>
      <c r="AB19" s="39" t="n">
        <f aca="false">IF(AB14-AB17&lt;=0,0,AB14-AB17)</f>
        <v>0</v>
      </c>
      <c r="AC19" s="39" t="n">
        <f aca="false">IF(AC14-AC17&lt;=0,0,AC14-AC17)</f>
        <v>0</v>
      </c>
      <c r="AD19" s="39" t="n">
        <f aca="false">IF(AD14-AD17&lt;=0,0,AD14-AD17)</f>
        <v>0</v>
      </c>
      <c r="AE19" s="39" t="n">
        <f aca="false">IF(AE14-AE17&lt;=0,0,AE14-AE17)</f>
        <v>0</v>
      </c>
      <c r="AF19" s="39" t="n">
        <f aca="false">IF(AF14-AF17&lt;=0,0,AF14-AF17)</f>
        <v>0</v>
      </c>
      <c r="AG19" s="39" t="n">
        <f aca="false">IF(AG14-AG17&lt;=0,0,AG14-AG17)</f>
        <v>0</v>
      </c>
      <c r="AH19" s="39" t="n">
        <f aca="false">IF(AH14-AH17&lt;=0,0,AH14-AH17)</f>
        <v>0</v>
      </c>
      <c r="AI19" s="39" t="n">
        <f aca="false">IF(AI14-AI17&lt;=0,0,AI14-AI17)</f>
        <v>0</v>
      </c>
      <c r="AJ19" s="39" t="n">
        <f aca="false">IF(AJ14-AJ17&lt;=0,0,AJ14-AJ17)</f>
        <v>0</v>
      </c>
      <c r="AK19" s="39" t="n">
        <f aca="false">IF(AK14-AK17&lt;=0,0,AK14-AK17)</f>
        <v>0</v>
      </c>
      <c r="AL19" s="39" t="n">
        <f aca="false">IF(AL14-AL17&lt;=0,0,AL14-AL17)</f>
        <v>0</v>
      </c>
      <c r="AM19" s="39" t="n">
        <f aca="false">IF(AM14-AM17&lt;=0,0,AM14-AM17)</f>
        <v>0</v>
      </c>
      <c r="AN19" s="39" t="n">
        <f aca="false">IF(AN14-AN17&lt;=0,0,AN14-AN17)</f>
        <v>0</v>
      </c>
      <c r="AO19" s="39" t="n">
        <f aca="false">IF(AO14-AO17&lt;=0,0,AO14-AO17)</f>
        <v>0</v>
      </c>
      <c r="AP19" s="39" t="n">
        <f aca="false">IF(AP14-AP17&lt;=0,0,AP14-AP17)</f>
        <v>0</v>
      </c>
      <c r="AQ19" s="39" t="n">
        <f aca="false">IF(AQ14-AQ17&lt;=0,0,AQ14-AQ17)</f>
        <v>0</v>
      </c>
      <c r="AR19" s="39" t="n">
        <f aca="false">IF(AR14-AR17&lt;=0,0,AR14-AR17)</f>
        <v>0</v>
      </c>
      <c r="AS19" s="39" t="n">
        <f aca="false">IF(AS14-AS17&lt;=0,0,AS14-AS17)</f>
        <v>0</v>
      </c>
    </row>
    <row r="20" customFormat="false" ht="17" hidden="false" customHeight="false" outlineLevel="0" collapsed="false">
      <c r="A20" s="113"/>
      <c r="B20" s="39" t="str">
        <f aca="false">'税金（年金）'!$B$18</f>
        <v>妻</v>
      </c>
      <c r="C20" s="39"/>
      <c r="D20" s="39" t="n">
        <f aca="false">IF(D15-D18&lt;=0,0,D15-D18)</f>
        <v>0</v>
      </c>
      <c r="E20" s="39" t="n">
        <f aca="false">IF(E15-E18&lt;=0,0,E15-E18)</f>
        <v>0</v>
      </c>
      <c r="F20" s="39" t="n">
        <f aca="false">IF(F15-F18&lt;=0,0,F15-F18)</f>
        <v>0</v>
      </c>
      <c r="G20" s="39" t="n">
        <f aca="false">IF(G15-G18&lt;=0,0,G15-G18)</f>
        <v>0</v>
      </c>
      <c r="H20" s="39" t="n">
        <f aca="false">IF(H15-H18&lt;=0,0,H15-H18)</f>
        <v>0</v>
      </c>
      <c r="I20" s="39" t="n">
        <f aca="false">IF(I15-I18&lt;=0,0,I15-I18)</f>
        <v>0</v>
      </c>
      <c r="J20" s="39" t="n">
        <f aca="false">IF(J15-J18&lt;=0,0,J15-J18)</f>
        <v>0</v>
      </c>
      <c r="K20" s="39" t="n">
        <f aca="false">IF(K15-K18&lt;=0,0,K15-K18)</f>
        <v>0</v>
      </c>
      <c r="L20" s="39" t="n">
        <f aca="false">IF(L15-L18&lt;=0,0,L15-L18)</f>
        <v>0</v>
      </c>
      <c r="M20" s="39" t="n">
        <f aca="false">IF(M15-M18&lt;=0,0,M15-M18)</f>
        <v>0</v>
      </c>
      <c r="N20" s="39" t="n">
        <f aca="false">IF(N15-N18&lt;=0,0,N15-N18)</f>
        <v>0</v>
      </c>
      <c r="O20" s="39" t="n">
        <f aca="false">IF(O15-O18&lt;=0,0,O15-O18)</f>
        <v>0</v>
      </c>
      <c r="P20" s="39" t="n">
        <f aca="false">IF(P15-P18&lt;=0,0,P15-P18)</f>
        <v>0</v>
      </c>
      <c r="Q20" s="39" t="n">
        <f aca="false">IF(Q15-Q18&lt;=0,0,Q15-Q18)</f>
        <v>0</v>
      </c>
      <c r="R20" s="39" t="n">
        <f aca="false">IF(R15-R18&lt;=0,0,R15-R18)</f>
        <v>0</v>
      </c>
      <c r="S20" s="39" t="n">
        <f aca="false">IF(S15-S18&lt;=0,0,S15-S18)</f>
        <v>0</v>
      </c>
      <c r="T20" s="39" t="n">
        <f aca="false">IF(T15-T18&lt;=0,0,T15-T18)</f>
        <v>0</v>
      </c>
      <c r="U20" s="39" t="n">
        <f aca="false">IF(U15-U18&lt;=0,0,U15-U18)</f>
        <v>0</v>
      </c>
      <c r="V20" s="39" t="n">
        <f aca="false">IF(V15-V18&lt;=0,0,V15-V18)</f>
        <v>0</v>
      </c>
      <c r="W20" s="39" t="n">
        <f aca="false">IF(W15-W18&lt;=0,0,W15-W18)</f>
        <v>0</v>
      </c>
      <c r="X20" s="39" t="n">
        <f aca="false">IF(X15-X18&lt;=0,0,X15-X18)</f>
        <v>0</v>
      </c>
      <c r="Y20" s="39" t="n">
        <f aca="false">IF(Y15-Y18&lt;=0,0,Y15-Y18)</f>
        <v>0</v>
      </c>
      <c r="Z20" s="39" t="n">
        <f aca="false">IF(Z15-Z18&lt;=0,0,Z15-Z18)</f>
        <v>0</v>
      </c>
      <c r="AA20" s="39" t="n">
        <f aca="false">IF(AA15-AA18&lt;=0,0,AA15-AA18)</f>
        <v>0</v>
      </c>
      <c r="AB20" s="39" t="n">
        <f aca="false">IF(AB15-AB18&lt;=0,0,AB15-AB18)</f>
        <v>0</v>
      </c>
      <c r="AC20" s="39" t="n">
        <f aca="false">IF(AC15-AC18&lt;=0,0,AC15-AC18)</f>
        <v>0</v>
      </c>
      <c r="AD20" s="39" t="n">
        <f aca="false">IF(AD15-AD18&lt;=0,0,AD15-AD18)</f>
        <v>0</v>
      </c>
      <c r="AE20" s="39" t="n">
        <f aca="false">IF(AE15-AE18&lt;=0,0,AE15-AE18)</f>
        <v>0</v>
      </c>
      <c r="AF20" s="39" t="n">
        <f aca="false">IF(AF15-AF18&lt;=0,0,AF15-AF18)</f>
        <v>0</v>
      </c>
      <c r="AG20" s="39" t="n">
        <f aca="false">IF(AG15-AG18&lt;=0,0,AG15-AG18)</f>
        <v>0</v>
      </c>
      <c r="AH20" s="39" t="n">
        <f aca="false">IF(AH15-AH18&lt;=0,0,AH15-AH18)</f>
        <v>0</v>
      </c>
      <c r="AI20" s="39" t="n">
        <f aca="false">IF(AI15-AI18&lt;=0,0,AI15-AI18)</f>
        <v>0</v>
      </c>
      <c r="AJ20" s="39" t="n">
        <f aca="false">IF(AJ15-AJ18&lt;=0,0,AJ15-AJ18)</f>
        <v>0</v>
      </c>
      <c r="AK20" s="39" t="n">
        <f aca="false">IF(AK15-AK18&lt;=0,0,AK15-AK18)</f>
        <v>0</v>
      </c>
      <c r="AL20" s="39" t="n">
        <f aca="false">IF(AL15-AL18&lt;=0,0,AL15-AL18)</f>
        <v>0</v>
      </c>
      <c r="AM20" s="39" t="n">
        <f aca="false">IF(AM15-AM18&lt;=0,0,AM15-AM18)</f>
        <v>0</v>
      </c>
      <c r="AN20" s="39" t="n">
        <f aca="false">IF(AN15-AN18&lt;=0,0,AN15-AN18)</f>
        <v>0</v>
      </c>
      <c r="AO20" s="39" t="n">
        <f aca="false">IF(AO15-AO18&lt;=0,0,AO15-AO18)</f>
        <v>0</v>
      </c>
      <c r="AP20" s="39" t="n">
        <f aca="false">IF(AP15-AP18&lt;=0,0,AP15-AP18)</f>
        <v>0</v>
      </c>
      <c r="AQ20" s="39" t="n">
        <f aca="false">IF(AQ15-AQ18&lt;=0,0,AQ15-AQ18)</f>
        <v>0</v>
      </c>
      <c r="AR20" s="39" t="n">
        <f aca="false">IF(AR15-AR18&lt;=0,0,AR15-AR18)</f>
        <v>0</v>
      </c>
      <c r="AS20" s="39" t="n">
        <f aca="false">IF(AS15-AS18&lt;=0,0,AS15-AS18)</f>
        <v>0</v>
      </c>
    </row>
    <row r="21" customFormat="false" ht="17" hidden="false" customHeight="true" outlineLevel="0" collapsed="false">
      <c r="A21" s="113" t="s">
        <v>240</v>
      </c>
      <c r="B21" s="39" t="str">
        <f aca="false">'税金（年金）'!$B$17</f>
        <v>夫</v>
      </c>
      <c r="C21" s="39"/>
      <c r="D21" s="39" t="n">
        <f aca="false">IF(D14-D17-$M$56&lt;=0,0,D14-D17-$M$56)</f>
        <v>0</v>
      </c>
      <c r="E21" s="39" t="n">
        <f aca="false">IF(E14-E17-$M$56&lt;=0,0,E14-E17-$M$56)</f>
        <v>0</v>
      </c>
      <c r="F21" s="39" t="n">
        <f aca="false">IF(F14-F17-$M$56&lt;=0,0,F14-F17-$M$56)</f>
        <v>0</v>
      </c>
      <c r="G21" s="39" t="n">
        <f aca="false">IF(G14-G17-$M$56&lt;=0,0,G14-G17-$M$56)</f>
        <v>0</v>
      </c>
      <c r="H21" s="39" t="n">
        <f aca="false">IF(H14-H17-$M$56&lt;=0,0,H14-H17-$M$56)</f>
        <v>0</v>
      </c>
      <c r="I21" s="39" t="n">
        <f aca="false">IF(I14-I17-$M$56&lt;=0,0,I14-I17-$M$56)</f>
        <v>0</v>
      </c>
      <c r="J21" s="39" t="n">
        <f aca="false">IF(J14-J17-$M$56&lt;=0,0,J14-J17-$M$56)</f>
        <v>0</v>
      </c>
      <c r="K21" s="39" t="n">
        <f aca="false">IF(K14-K17-$M$56&lt;=0,0,K14-K17-$M$56)</f>
        <v>0</v>
      </c>
      <c r="L21" s="39" t="n">
        <f aca="false">IF(L14-L17-$M$56&lt;=0,0,L14-L17-$M$56)</f>
        <v>0</v>
      </c>
      <c r="M21" s="39" t="n">
        <f aca="false">IF(M14-M17-$M$56&lt;=0,0,M14-M17-$M$56)</f>
        <v>0</v>
      </c>
      <c r="N21" s="39" t="n">
        <f aca="false">IF(N14-N17-$M$56&lt;=0,0,N14-N17-$M$56)</f>
        <v>0</v>
      </c>
      <c r="O21" s="39" t="n">
        <f aca="false">IF(O14-O17-$M$56&lt;=0,0,O14-O17-$M$56)</f>
        <v>0</v>
      </c>
      <c r="P21" s="39" t="n">
        <f aca="false">IF(P14-P17-$M$56&lt;=0,0,P14-P17-$M$56)</f>
        <v>0</v>
      </c>
      <c r="Q21" s="39" t="n">
        <f aca="false">IF(Q14-Q17-$M$56&lt;=0,0,Q14-Q17-$M$56)</f>
        <v>0</v>
      </c>
      <c r="R21" s="39" t="n">
        <f aca="false">IF(R14-R17-$M$56&lt;=0,0,R14-R17-$M$56)</f>
        <v>0</v>
      </c>
      <c r="S21" s="39" t="n">
        <f aca="false">IF(S14-S17-$M$56&lt;=0,0,S14-S17-$M$56)</f>
        <v>0</v>
      </c>
      <c r="T21" s="39" t="n">
        <f aca="false">IF(T14-T17-$M$56&lt;=0,0,T14-T17-$M$56)</f>
        <v>0</v>
      </c>
      <c r="U21" s="39" t="n">
        <f aca="false">IF(U14-U17-$M$56&lt;=0,0,U14-U17-$M$56)</f>
        <v>0</v>
      </c>
      <c r="V21" s="39" t="n">
        <f aca="false">IF(V14-V17-$M$56&lt;=0,0,V14-V17-$M$56)</f>
        <v>0</v>
      </c>
      <c r="W21" s="39" t="n">
        <f aca="false">IF(W14-W17-$M$56&lt;=0,0,W14-W17-$M$56)</f>
        <v>0</v>
      </c>
      <c r="X21" s="39" t="n">
        <f aca="false">IF(X14-X17-$M$56&lt;=0,0,X14-X17-$M$56)</f>
        <v>0</v>
      </c>
      <c r="Y21" s="39" t="n">
        <f aca="false">IF(Y14-Y17-$M$56&lt;=0,0,Y14-Y17-$M$56)</f>
        <v>0</v>
      </c>
      <c r="Z21" s="39" t="n">
        <f aca="false">IF(Z14-Z17-$M$56&lt;=0,0,Z14-Z17-$M$56)</f>
        <v>0</v>
      </c>
      <c r="AA21" s="39" t="n">
        <f aca="false">IF(AA14-AA17-$M$56&lt;=0,0,AA14-AA17-$M$56)</f>
        <v>0</v>
      </c>
      <c r="AB21" s="39" t="n">
        <f aca="false">IF(AB14-AB17-$M$56&lt;=0,0,AB14-AB17-$M$56)</f>
        <v>0</v>
      </c>
      <c r="AC21" s="39" t="n">
        <f aca="false">IF(AC14-AC17-$M$56&lt;=0,0,AC14-AC17-$M$56)</f>
        <v>0</v>
      </c>
      <c r="AD21" s="39" t="n">
        <f aca="false">IF(AD14-AD17-$M$56&lt;=0,0,AD14-AD17-$M$56)</f>
        <v>0</v>
      </c>
      <c r="AE21" s="39" t="n">
        <f aca="false">IF(AE14-AE17-$M$56&lt;=0,0,AE14-AE17-$M$56)</f>
        <v>0</v>
      </c>
      <c r="AF21" s="39" t="n">
        <f aca="false">IF(AF14-AF17-$M$56&lt;=0,0,AF14-AF17-$M$56)</f>
        <v>0</v>
      </c>
      <c r="AG21" s="39" t="n">
        <f aca="false">IF(AG14-AG17-$M$56&lt;=0,0,AG14-AG17-$M$56)</f>
        <v>0</v>
      </c>
      <c r="AH21" s="39" t="n">
        <f aca="false">IF(AH14-AH17-$M$56&lt;=0,0,AH14-AH17-$M$56)</f>
        <v>0</v>
      </c>
      <c r="AI21" s="39" t="n">
        <f aca="false">IF(AI14-AI17-$M$56&lt;=0,0,AI14-AI17-$M$56)</f>
        <v>0</v>
      </c>
      <c r="AJ21" s="39" t="n">
        <f aca="false">IF(AJ14-AJ17-$M$56&lt;=0,0,AJ14-AJ17-$M$56)</f>
        <v>0</v>
      </c>
      <c r="AK21" s="39" t="n">
        <f aca="false">IF(AK14-AK17-$M$56&lt;=0,0,AK14-AK17-$M$56)</f>
        <v>0</v>
      </c>
      <c r="AL21" s="39" t="n">
        <f aca="false">IF(AL14-AL17-$M$56&lt;=0,0,AL14-AL17-$M$56)</f>
        <v>0</v>
      </c>
      <c r="AM21" s="39" t="n">
        <f aca="false">IF(AM14-AM17-$M$56&lt;=0,0,AM14-AM17-$M$56)</f>
        <v>0</v>
      </c>
      <c r="AN21" s="39" t="n">
        <f aca="false">IF(AN14-AN17-$M$56&lt;=0,0,AN14-AN17-$M$56)</f>
        <v>0</v>
      </c>
      <c r="AO21" s="39" t="n">
        <f aca="false">IF(AO14-AO17-$M$56&lt;=0,0,AO14-AO17-$M$56)</f>
        <v>0</v>
      </c>
      <c r="AP21" s="39" t="n">
        <f aca="false">IF(AP14-AP17-$M$56&lt;=0,0,AP14-AP17-$M$56)</f>
        <v>0</v>
      </c>
      <c r="AQ21" s="39" t="n">
        <f aca="false">IF(AQ14-AQ17-$M$56&lt;=0,0,AQ14-AQ17-$M$56)</f>
        <v>0</v>
      </c>
      <c r="AR21" s="39" t="n">
        <f aca="false">IF(AR14-AR17-$M$56&lt;=0,0,AR14-AR17-$M$56)</f>
        <v>0</v>
      </c>
      <c r="AS21" s="39" t="n">
        <f aca="false">IF(AS14-AS17-$M$56&lt;=0,0,AS14-AS17-$M$56)</f>
        <v>0</v>
      </c>
    </row>
    <row r="22" s="2" customFormat="true" ht="17" hidden="false" customHeight="false" outlineLevel="0" collapsed="false">
      <c r="A22" s="113"/>
      <c r="B22" s="39" t="str">
        <f aca="false">'税金（年金）'!$B$18</f>
        <v>妻</v>
      </c>
      <c r="C22" s="39"/>
      <c r="D22" s="39" t="n">
        <f aca="false">IF(D15-D18-$M$56&lt;=0,0,D15-D18-$M$56)</f>
        <v>0</v>
      </c>
      <c r="E22" s="39" t="n">
        <f aca="false">IF(E15-E18-$M$56&lt;=0,0,E15-E18-$M$56)</f>
        <v>0</v>
      </c>
      <c r="F22" s="39" t="n">
        <f aca="false">IF(F15-F18-$M$56&lt;=0,0,F15-F18-$M$56)</f>
        <v>0</v>
      </c>
      <c r="G22" s="39" t="n">
        <f aca="false">IF(G15-G18-$M$56&lt;=0,0,G15-G18-$M$56)</f>
        <v>0</v>
      </c>
      <c r="H22" s="39" t="n">
        <f aca="false">IF(H15-H18-$M$56&lt;=0,0,H15-H18-$M$56)</f>
        <v>0</v>
      </c>
      <c r="I22" s="39" t="n">
        <f aca="false">IF(I15-I18-$M$56&lt;=0,0,I15-I18-$M$56)</f>
        <v>0</v>
      </c>
      <c r="J22" s="39" t="n">
        <f aca="false">IF(J15-J18-$M$56&lt;=0,0,J15-J18-$M$56)</f>
        <v>0</v>
      </c>
      <c r="K22" s="39" t="n">
        <f aca="false">IF(K15-K18-$M$56&lt;=0,0,K15-K18-$M$56)</f>
        <v>0</v>
      </c>
      <c r="L22" s="39" t="n">
        <f aca="false">IF(L15-L18-$M$56&lt;=0,0,L15-L18-$M$56)</f>
        <v>0</v>
      </c>
      <c r="M22" s="39" t="n">
        <f aca="false">IF(M15-M18-$M$56&lt;=0,0,M15-M18-$M$56)</f>
        <v>0</v>
      </c>
      <c r="N22" s="39" t="n">
        <f aca="false">IF(N15-N18-$M$56&lt;=0,0,N15-N18-$M$56)</f>
        <v>0</v>
      </c>
      <c r="O22" s="39" t="n">
        <f aca="false">IF(O15-O18-$M$56&lt;=0,0,O15-O18-$M$56)</f>
        <v>0</v>
      </c>
      <c r="P22" s="39" t="n">
        <f aca="false">IF(P15-P18-$M$56&lt;=0,0,P15-P18-$M$56)</f>
        <v>0</v>
      </c>
      <c r="Q22" s="39" t="n">
        <f aca="false">IF(Q15-Q18-$M$56&lt;=0,0,Q15-Q18-$M$56)</f>
        <v>0</v>
      </c>
      <c r="R22" s="39" t="n">
        <f aca="false">IF(R15-R18-$M$56&lt;=0,0,R15-R18-$M$56)</f>
        <v>0</v>
      </c>
      <c r="S22" s="39" t="n">
        <f aca="false">IF(S15-S18-$M$56&lt;=0,0,S15-S18-$M$56)</f>
        <v>0</v>
      </c>
      <c r="T22" s="39" t="n">
        <f aca="false">IF(T15-T18-$M$56&lt;=0,0,T15-T18-$M$56)</f>
        <v>0</v>
      </c>
      <c r="U22" s="39" t="n">
        <f aca="false">IF(U15-U18-$M$56&lt;=0,0,U15-U18-$M$56)</f>
        <v>0</v>
      </c>
      <c r="V22" s="39" t="n">
        <f aca="false">IF(V15-V18-$M$56&lt;=0,0,V15-V18-$M$56)</f>
        <v>0</v>
      </c>
      <c r="W22" s="39" t="n">
        <f aca="false">IF(W15-W18-$M$56&lt;=0,0,W15-W18-$M$56)</f>
        <v>0</v>
      </c>
      <c r="X22" s="39" t="n">
        <f aca="false">IF(X15-X18-$M$56&lt;=0,0,X15-X18-$M$56)</f>
        <v>0</v>
      </c>
      <c r="Y22" s="39" t="n">
        <f aca="false">IF(Y15-Y18-$M$56&lt;=0,0,Y15-Y18-$M$56)</f>
        <v>0</v>
      </c>
      <c r="Z22" s="39" t="n">
        <f aca="false">IF(Z15-Z18-$M$56&lt;=0,0,Z15-Z18-$M$56)</f>
        <v>0</v>
      </c>
      <c r="AA22" s="39" t="n">
        <f aca="false">IF(AA15-AA18-$M$56&lt;=0,0,AA15-AA18-$M$56)</f>
        <v>0</v>
      </c>
      <c r="AB22" s="39" t="n">
        <f aca="false">IF(AB15-AB18-$M$56&lt;=0,0,AB15-AB18-$M$56)</f>
        <v>0</v>
      </c>
      <c r="AC22" s="39" t="n">
        <f aca="false">IF(AC15-AC18-$M$56&lt;=0,0,AC15-AC18-$M$56)</f>
        <v>0</v>
      </c>
      <c r="AD22" s="39" t="n">
        <f aca="false">IF(AD15-AD18-$M$56&lt;=0,0,AD15-AD18-$M$56)</f>
        <v>0</v>
      </c>
      <c r="AE22" s="39" t="n">
        <f aca="false">IF(AE15-AE18-$M$56&lt;=0,0,AE15-AE18-$M$56)</f>
        <v>0</v>
      </c>
      <c r="AF22" s="39" t="n">
        <f aca="false">IF(AF15-AF18-$M$56&lt;=0,0,AF15-AF18-$M$56)</f>
        <v>0</v>
      </c>
      <c r="AG22" s="39" t="n">
        <f aca="false">IF(AG15-AG18-$M$56&lt;=0,0,AG15-AG18-$M$56)</f>
        <v>0</v>
      </c>
      <c r="AH22" s="39" t="n">
        <f aca="false">IF(AH15-AH18-$M$56&lt;=0,0,AH15-AH18-$M$56)</f>
        <v>0</v>
      </c>
      <c r="AI22" s="39" t="n">
        <f aca="false">IF(AI15-AI18-$M$56&lt;=0,0,AI15-AI18-$M$56)</f>
        <v>0</v>
      </c>
      <c r="AJ22" s="39" t="n">
        <f aca="false">IF(AJ15-AJ18-$M$56&lt;=0,0,AJ15-AJ18-$M$56)</f>
        <v>0</v>
      </c>
      <c r="AK22" s="39" t="n">
        <f aca="false">IF(AK15-AK18-$M$56&lt;=0,0,AK15-AK18-$M$56)</f>
        <v>0</v>
      </c>
      <c r="AL22" s="39" t="n">
        <f aca="false">IF(AL15-AL18-$M$56&lt;=0,0,AL15-AL18-$M$56)</f>
        <v>0</v>
      </c>
      <c r="AM22" s="39" t="n">
        <f aca="false">IF(AM15-AM18-$M$56&lt;=0,0,AM15-AM18-$M$56)</f>
        <v>0</v>
      </c>
      <c r="AN22" s="39" t="n">
        <f aca="false">IF(AN15-AN18-$M$56&lt;=0,0,AN15-AN18-$M$56)</f>
        <v>0</v>
      </c>
      <c r="AO22" s="39" t="n">
        <f aca="false">IF(AO15-AO18-$M$56&lt;=0,0,AO15-AO18-$M$56)</f>
        <v>0</v>
      </c>
      <c r="AP22" s="39" t="n">
        <f aca="false">IF(AP15-AP18-$M$56&lt;=0,0,AP15-AP18-$M$56)</f>
        <v>0</v>
      </c>
      <c r="AQ22" s="39" t="n">
        <f aca="false">IF(AQ15-AQ18-$M$56&lt;=0,0,AQ15-AQ18-$M$56)</f>
        <v>0</v>
      </c>
      <c r="AR22" s="39" t="n">
        <f aca="false">IF(AR15-AR18-$M$56&lt;=0,0,AR15-AR18-$M$56)</f>
        <v>0</v>
      </c>
      <c r="AS22" s="39" t="n">
        <f aca="false">IF(AS15-AS18-$M$56&lt;=0,0,AS15-AS18-$M$56)</f>
        <v>0</v>
      </c>
    </row>
    <row r="23" s="2" customFormat="true" ht="17" hidden="false" customHeight="false" outlineLevel="0" collapsed="false">
      <c r="A23" s="126" t="str">
        <f aca="false">'税金（年金）'!$A$47</f>
        <v>住民税計</v>
      </c>
      <c r="B23" s="127" t="str">
        <f aca="false">'税金（年金）'!$B$47</f>
        <v>夫</v>
      </c>
      <c r="C23" s="127"/>
      <c r="D23" s="127" t="n">
        <f aca="false">'税金（年金）'!$D$47</f>
        <v>0</v>
      </c>
      <c r="E23" s="127" t="n">
        <f aca="false">'税金（年金）'!$D$47</f>
        <v>0</v>
      </c>
      <c r="F23" s="127" t="n">
        <f aca="false">'税金（年金）'!$F$47</f>
        <v>0</v>
      </c>
      <c r="G23" s="127" t="n">
        <f aca="false">'税金（年金）'!$G$47</f>
        <v>0</v>
      </c>
      <c r="H23" s="127" t="n">
        <f aca="false">'税金（年金）'!$H$47</f>
        <v>0</v>
      </c>
      <c r="I23" s="127" t="n">
        <f aca="false">'税金（年金）'!$I$47</f>
        <v>0</v>
      </c>
      <c r="J23" s="127" t="n">
        <f aca="false">'税金（年金）'!$J$47</f>
        <v>0</v>
      </c>
      <c r="K23" s="127" t="n">
        <f aca="false">'税金（年金）'!$K$47</f>
        <v>0</v>
      </c>
      <c r="L23" s="127" t="n">
        <f aca="false">'税金（年金）'!$L$47</f>
        <v>0</v>
      </c>
      <c r="M23" s="127" t="n">
        <f aca="false">'税金（年金）'!$M$47</f>
        <v>0</v>
      </c>
      <c r="N23" s="127" t="n">
        <f aca="false">'税金（年金）'!$N$47</f>
        <v>0</v>
      </c>
      <c r="O23" s="127" t="n">
        <f aca="false">'税金（年金）'!$O$47</f>
        <v>0</v>
      </c>
      <c r="P23" s="127" t="n">
        <f aca="false">'税金（年金）'!$P$47</f>
        <v>0</v>
      </c>
      <c r="Q23" s="127" t="n">
        <f aca="false">'税金（年金）'!$Q$47</f>
        <v>0</v>
      </c>
      <c r="R23" s="127" t="n">
        <f aca="false">'税金（年金）'!$R$47</f>
        <v>0</v>
      </c>
      <c r="S23" s="127" t="n">
        <f aca="false">'税金（年金）'!$S$47</f>
        <v>0</v>
      </c>
      <c r="T23" s="127" t="n">
        <f aca="false">'税金（年金）'!$T$47</f>
        <v>0</v>
      </c>
      <c r="U23" s="127" t="n">
        <f aca="false">'税金（年金）'!$U$47</f>
        <v>0</v>
      </c>
      <c r="V23" s="127" t="n">
        <f aca="false">'税金（年金）'!$V$47</f>
        <v>0</v>
      </c>
      <c r="W23" s="127" t="n">
        <f aca="false">'税金（年金）'!$W$47</f>
        <v>0</v>
      </c>
      <c r="X23" s="127" t="n">
        <f aca="false">'税金（年金）'!$X$47</f>
        <v>0</v>
      </c>
      <c r="Y23" s="127" t="n">
        <f aca="false">'税金（年金）'!$Y$47</f>
        <v>0</v>
      </c>
      <c r="Z23" s="127" t="n">
        <f aca="false">'税金（年金）'!$Z$47</f>
        <v>0</v>
      </c>
      <c r="AA23" s="127" t="n">
        <f aca="false">'税金（年金）'!$AA$47</f>
        <v>0</v>
      </c>
      <c r="AB23" s="127" t="n">
        <f aca="false">'税金（年金）'!$AB$47</f>
        <v>0</v>
      </c>
      <c r="AC23" s="127" t="n">
        <f aca="false">'税金（年金）'!$AC$47</f>
        <v>0</v>
      </c>
      <c r="AD23" s="127" t="n">
        <f aca="false">'税金（年金）'!$AD$47</f>
        <v>0</v>
      </c>
      <c r="AE23" s="127" t="n">
        <f aca="false">'税金（年金）'!$AE$47</f>
        <v>0</v>
      </c>
      <c r="AF23" s="127" t="n">
        <f aca="false">'税金（年金）'!$AF$47</f>
        <v>0</v>
      </c>
      <c r="AG23" s="127" t="n">
        <f aca="false">'税金（年金）'!$AG$47</f>
        <v>0</v>
      </c>
      <c r="AH23" s="127" t="n">
        <f aca="false">'税金（年金）'!$AH$47</f>
        <v>0</v>
      </c>
      <c r="AI23" s="127" t="n">
        <f aca="false">'税金（年金）'!$AI$47</f>
        <v>0</v>
      </c>
      <c r="AJ23" s="127" t="n">
        <f aca="false">'税金（年金）'!$AJ$47</f>
        <v>0</v>
      </c>
      <c r="AK23" s="127" t="n">
        <f aca="false">'税金（年金）'!$AK$47</f>
        <v>0</v>
      </c>
      <c r="AL23" s="127" t="n">
        <f aca="false">'税金（年金）'!$AL$47</f>
        <v>0</v>
      </c>
      <c r="AM23" s="127" t="n">
        <f aca="false">'税金（年金）'!$AM$47</f>
        <v>0</v>
      </c>
      <c r="AN23" s="127" t="n">
        <f aca="false">'税金（年金）'!$AN$47</f>
        <v>0</v>
      </c>
      <c r="AO23" s="127" t="n">
        <f aca="false">'税金（年金）'!$AO$47</f>
        <v>0</v>
      </c>
      <c r="AP23" s="127" t="n">
        <f aca="false">'税金（年金）'!$AP$47</f>
        <v>0</v>
      </c>
      <c r="AQ23" s="127" t="n">
        <f aca="false">'税金（年金）'!$AQ$47</f>
        <v>0</v>
      </c>
      <c r="AR23" s="127" t="n">
        <f aca="false">'税金（年金）'!$AR$47</f>
        <v>0</v>
      </c>
      <c r="AS23" s="127" t="n">
        <f aca="false">'税金（年金）'!$AS$47</f>
        <v>0</v>
      </c>
    </row>
    <row r="24" s="2" customFormat="true" ht="17" hidden="false" customHeight="false" outlineLevel="0" collapsed="false">
      <c r="A24" s="126"/>
      <c r="B24" s="127" t="str">
        <f aca="false">'税金（年金）'!$B$48</f>
        <v>妻</v>
      </c>
      <c r="C24" s="127"/>
      <c r="D24" s="127" t="n">
        <f aca="false">'税金（年金）'!$D$48</f>
        <v>0</v>
      </c>
      <c r="E24" s="127" t="n">
        <f aca="false">'税金（年金）'!$E$48</f>
        <v>0</v>
      </c>
      <c r="F24" s="127" t="n">
        <f aca="false">'税金（年金）'!$F$48</f>
        <v>0</v>
      </c>
      <c r="G24" s="127" t="n">
        <f aca="false">'税金（年金）'!$G$48</f>
        <v>0</v>
      </c>
      <c r="H24" s="127" t="n">
        <f aca="false">'税金（年金）'!$H$48</f>
        <v>0</v>
      </c>
      <c r="I24" s="127" t="n">
        <f aca="false">'税金（年金）'!$I$48</f>
        <v>0</v>
      </c>
      <c r="J24" s="127" t="n">
        <f aca="false">'税金（年金）'!$J$48</f>
        <v>0</v>
      </c>
      <c r="K24" s="127" t="n">
        <f aca="false">'税金（年金）'!$K$48</f>
        <v>0</v>
      </c>
      <c r="L24" s="127" t="n">
        <f aca="false">'税金（年金）'!$L$48</f>
        <v>0</v>
      </c>
      <c r="M24" s="127" t="n">
        <f aca="false">'税金（年金）'!$M$48</f>
        <v>0</v>
      </c>
      <c r="N24" s="127" t="n">
        <f aca="false">'税金（年金）'!$N$48</f>
        <v>0</v>
      </c>
      <c r="O24" s="127" t="n">
        <f aca="false">'税金（年金）'!$O$48</f>
        <v>0</v>
      </c>
      <c r="P24" s="127" t="n">
        <f aca="false">'税金（年金）'!$P$48</f>
        <v>0</v>
      </c>
      <c r="Q24" s="127" t="n">
        <f aca="false">'税金（年金）'!$Q$48</f>
        <v>0</v>
      </c>
      <c r="R24" s="127" t="n">
        <f aca="false">'税金（年金）'!$R$48</f>
        <v>0</v>
      </c>
      <c r="S24" s="127" t="n">
        <f aca="false">'税金（年金）'!$S$48</f>
        <v>0</v>
      </c>
      <c r="T24" s="127" t="n">
        <f aca="false">'税金（年金）'!$T$48</f>
        <v>0</v>
      </c>
      <c r="U24" s="127" t="n">
        <f aca="false">'税金（年金）'!$U$48</f>
        <v>0</v>
      </c>
      <c r="V24" s="127" t="n">
        <f aca="false">'税金（年金）'!$V$48</f>
        <v>0</v>
      </c>
      <c r="W24" s="127" t="n">
        <f aca="false">'税金（年金）'!$W$48</f>
        <v>0</v>
      </c>
      <c r="X24" s="127" t="n">
        <f aca="false">'税金（年金）'!$X$48</f>
        <v>0</v>
      </c>
      <c r="Y24" s="127" t="n">
        <f aca="false">'税金（年金）'!$Y$48</f>
        <v>0</v>
      </c>
      <c r="Z24" s="127" t="n">
        <f aca="false">'税金（年金）'!$Z$48</f>
        <v>0</v>
      </c>
      <c r="AA24" s="127" t="n">
        <f aca="false">'税金（年金）'!$AA$48</f>
        <v>0</v>
      </c>
      <c r="AB24" s="127" t="n">
        <f aca="false">'税金（年金）'!$AB$48</f>
        <v>0</v>
      </c>
      <c r="AC24" s="127" t="n">
        <f aca="false">'税金（年金）'!$AC$48</f>
        <v>0</v>
      </c>
      <c r="AD24" s="127" t="n">
        <f aca="false">'税金（年金）'!$AD$48</f>
        <v>0</v>
      </c>
      <c r="AE24" s="127" t="n">
        <f aca="false">'税金（年金）'!$AE$48</f>
        <v>0</v>
      </c>
      <c r="AF24" s="127" t="n">
        <f aca="false">'税金（年金）'!$AF$48</f>
        <v>0</v>
      </c>
      <c r="AG24" s="127" t="n">
        <f aca="false">'税金（年金）'!$AG$48</f>
        <v>0</v>
      </c>
      <c r="AH24" s="127" t="n">
        <f aca="false">'税金（年金）'!$AH$48</f>
        <v>0</v>
      </c>
      <c r="AI24" s="127" t="n">
        <f aca="false">'税金（年金）'!$AI$48</f>
        <v>0</v>
      </c>
      <c r="AJ24" s="127" t="n">
        <f aca="false">'税金（年金）'!$AJ$48</f>
        <v>0</v>
      </c>
      <c r="AK24" s="127" t="n">
        <f aca="false">'税金（年金）'!$AK$48</f>
        <v>0</v>
      </c>
      <c r="AL24" s="127" t="n">
        <f aca="false">'税金（年金）'!$AL$48</f>
        <v>0</v>
      </c>
      <c r="AM24" s="127" t="n">
        <f aca="false">'税金（年金）'!$AM$48</f>
        <v>0</v>
      </c>
      <c r="AN24" s="127" t="n">
        <f aca="false">'税金（年金）'!$AN$48</f>
        <v>0</v>
      </c>
      <c r="AO24" s="127" t="n">
        <f aca="false">'税金（年金）'!$AO$48</f>
        <v>0</v>
      </c>
      <c r="AP24" s="127" t="n">
        <f aca="false">'税金（年金）'!$AP$48</f>
        <v>0</v>
      </c>
      <c r="AQ24" s="127" t="n">
        <f aca="false">'税金（年金）'!$AQ$48</f>
        <v>0</v>
      </c>
      <c r="AR24" s="127" t="n">
        <f aca="false">'税金（年金）'!$AR$48</f>
        <v>0</v>
      </c>
      <c r="AS24" s="127" t="n">
        <f aca="false">'税金（年金）'!$AS$48</f>
        <v>0</v>
      </c>
    </row>
    <row r="25" s="167" customFormat="true" ht="17" hidden="false" customHeight="true" outlineLevel="0" collapsed="false">
      <c r="A25" s="164" t="s">
        <v>241</v>
      </c>
      <c r="B25" s="164"/>
      <c r="C25" s="165"/>
      <c r="D25" s="166" t="n">
        <f aca="false">IF(AND(D3=0,D4=0),1,IF(AND(D3&lt;=75,D3&lt;&gt;0),IF(AND(D4&lt;=75,D4&lt;&gt;0),IF((C19+C20-IF(OR(D3&gt;=65,D4&gt;=65),$F$90,0))&lt;=$F$88,$G$89,IF((C19+C20-IF(OR(D3&gt;=65,D4&gt;=65),$F$90,0))&lt;=$H$88+$J$88*2,$I$89,IF((C19+C20-IF(OR(D3&gt;=65,D4&gt;=65),$F$90,0))&lt;=$L$88+$N$88*2,$M$89,1))),IF((C19-IF(D3&gt;=65,$F$90,0))&lt;=$F$88,$G$89,IF((C19-IF(D3&gt;=65,$F$90,0))&lt;=$H$88+$J$88,$I$89,IF((C19-IF(D3&gt;=65,$F$90,0))&lt;=$L$88+$N$88,$M$89,1)))),IF(AND(D4&lt;=75,D4&lt;&gt;0),IF((C20-IF(D4&gt;=65,$F$90,0))&lt;=$F$88,$G$89,IF((C20-IF(D4&gt;=65,$F$90,0))&lt;=$H$88+$J$88,$I$89,IF((C20-IF(D4&gt;=65,$F$90,0))&lt;=$L$88+$N$88,$M$89,1))),1)))</f>
        <v>1</v>
      </c>
      <c r="E25" s="166" t="n">
        <f aca="false">IF(AND(E3=0,E4=0),1,IF(AND(E3&lt;=75,E3&lt;&gt;0),IF(AND(E4&lt;=75,E4&lt;&gt;0),IF((D19+D20-IF(OR(E3&gt;=65,E4&gt;=65),$F$90,0))&lt;=$F$88,$G$89,IF((D19+D20-IF(OR(E3&gt;=65,E4&gt;=65),$F$90,0))&lt;=$H$88+$J$88*2,$I$89,IF((D19+D20-IF(OR(E3&gt;=65,E4&gt;=65),$F$90,0))&lt;=$L$88+$N$88*2,$M$89,1))),IF((D19-IF(E3&gt;=65,$F$90,0))&lt;=$F$88,$G$89,IF((D19-IF(E3&gt;=65,$F$90,0))&lt;=$H$88+$J$88,$I$89,IF((D19-IF(E3&gt;=65,$F$90,0))&lt;=$L$88+$N$88,$M$89,1)))),IF(AND(E4&lt;=75,E4&lt;&gt;0),IF((D20-IF(E4&gt;=65,$F$90,0))&lt;=$F$88,$G$89,IF((D20-IF(E4&gt;=65,$F$90,0))&lt;=$H$88+$J$88,$I$89,IF((D20-IF(E4&gt;=65,$F$90,0))&lt;=$L$88+$N$88,$M$89,1))),1)))</f>
        <v>1</v>
      </c>
      <c r="F25" s="166" t="n">
        <f aca="false">IF(AND(F3=0,F4=0),1,IF(AND(F3&lt;=75,F3&lt;&gt;0),IF(AND(F4&lt;=75,F4&lt;&gt;0),IF((E19+E20-IF(OR(F3&gt;=65,F4&gt;=65),$F$90,0))&lt;=$F$88,$G$89,IF((E19+E20-IF(OR(F3&gt;=65,F4&gt;=65),$F$90,0))&lt;=$H$88+$J$88*2,$I$89,IF((E19+E20-IF(OR(F3&gt;=65,F4&gt;=65),$F$90,0))&lt;=$L$88+$N$88*2,$M$89,1))),IF((E19-IF(F3&gt;=65,$F$90,0))&lt;=$F$88,$G$89,IF((E19-IF(F3&gt;=65,$F$90,0))&lt;=$H$88+$J$88,$I$89,IF((E19-IF(F3&gt;=65,$F$90,0))&lt;=$L$88+$N$88,$M$89,1)))),IF(AND(F4&lt;=75,F4&lt;&gt;0),IF((E20-IF(F4&gt;=65,$F$90,0))&lt;=$F$88,$G$89,IF((E20-IF(F4&gt;=65,$F$90,0))&lt;=$H$88+$J$88,$I$89,IF((E20-IF(F4&gt;=65,$F$90,0))&lt;=$L$88+$N$88,$M$89,1))),1)))</f>
        <v>1</v>
      </c>
      <c r="G25" s="166" t="n">
        <f aca="false">IF(AND(G3=0,G4=0),1,IF(AND(G3&lt;=75,G3&lt;&gt;0),IF(AND(G4&lt;=75,G4&lt;&gt;0),IF((F19+F20-IF(OR(G3&gt;=65,G4&gt;=65),$F$90,0))&lt;=$F$88,$G$89,IF((F19+F20-IF(OR(G3&gt;=65,G4&gt;=65),$F$90,0))&lt;=$H$88+$J$88*2,$I$89,IF((F19+F20-IF(OR(G3&gt;=65,G4&gt;=65),$F$90,0))&lt;=$L$88+$N$88*2,$M$89,1))),IF((F19-IF(G3&gt;=65,$F$90,0))&lt;=$F$88,$G$89,IF((F19-IF(G3&gt;=65,$F$90,0))&lt;=$H$88+$J$88,$I$89,IF((F19-IF(G3&gt;=65,$F$90,0))&lt;=$L$88+$N$88,$M$89,1)))),IF(AND(G4&lt;=75,G4&lt;&gt;0),IF((F20-IF(G4&gt;=65,$F$90,0))&lt;=$F$88,$G$89,IF((F20-IF(G4&gt;=65,$F$90,0))&lt;=$H$88+$J$88,$I$89,IF((F20-IF(G4&gt;=65,$F$90,0))&lt;=$L$88+$N$88,$M$89,1))),1)))</f>
        <v>1</v>
      </c>
      <c r="H25" s="166" t="n">
        <f aca="false">IF(AND(H3=0,H4=0),1,IF(AND(H3&lt;=75,H3&lt;&gt;0),IF(AND(H4&lt;=75,H4&lt;&gt;0),IF((G19+G20-IF(OR(H3&gt;=65,H4&gt;=65),$F$90,0))&lt;=$F$88,$G$89,IF((G19+G20-IF(OR(H3&gt;=65,H4&gt;=65),$F$90,0))&lt;=$H$88+$J$88*2,$I$89,IF((G19+G20-IF(OR(H3&gt;=65,H4&gt;=65),$F$90,0))&lt;=$L$88+$N$88*2,$M$89,1))),IF((G19-IF(H3&gt;=65,$F$90,0))&lt;=$F$88,$G$89,IF((G19-IF(H3&gt;=65,$F$90,0))&lt;=$H$88+$J$88,$I$89,IF((G19-IF(H3&gt;=65,$F$90,0))&lt;=$L$88+$N$88,$M$89,1)))),IF(AND(H4&lt;=75,H4&lt;&gt;0),IF((G20-IF(H4&gt;=65,$F$90,0))&lt;=$F$88,$G$89,IF((G20-IF(H4&gt;=65,$F$90,0))&lt;=$H$88+$J$88,$I$89,IF((G20-IF(H4&gt;=65,$F$90,0))&lt;=$L$88+$N$88,$M$89,1))),1)))</f>
        <v>1</v>
      </c>
      <c r="I25" s="166" t="n">
        <f aca="false">IF(AND(I3=0,I4=0),1,IF(AND(I3&lt;=75,I3&lt;&gt;0),IF(AND(I4&lt;=75,I4&lt;&gt;0),IF((H19+H20-IF(OR(I3&gt;=65,I4&gt;=65),$F$90,0))&lt;=$F$88,$G$89,IF((H19+H20-IF(OR(I3&gt;=65,I4&gt;=65),$F$90,0))&lt;=$H$88+$J$88*2,$I$89,IF((H19+H20-IF(OR(I3&gt;=65,I4&gt;=65),$F$90,0))&lt;=$L$88+$N$88*2,$M$89,1))),IF((H19-IF(I3&gt;=65,$F$90,0))&lt;=$F$88,$G$89,IF((H19-IF(I3&gt;=65,$F$90,0))&lt;=$H$88+$J$88,$I$89,IF((H19-IF(I3&gt;=65,$F$90,0))&lt;=$L$88+$N$88,$M$89,1)))),IF(AND(I4&lt;=75,I4&lt;&gt;0),IF((H20-IF(I4&gt;=65,$F$90,0))&lt;=$F$88,$G$89,IF((H20-IF(I4&gt;=65,$F$90,0))&lt;=$H$88+$J$88,$I$89,IF((H20-IF(I4&gt;=65,$F$90,0))&lt;=$L$88+$N$88,$M$89,1))),1)))</f>
        <v>1</v>
      </c>
      <c r="J25" s="166" t="n">
        <f aca="false">IF(AND(J3=0,J4=0),1,IF(AND(J3&lt;=75,J3&lt;&gt;0),IF(AND(J4&lt;=75,J4&lt;&gt;0),IF((I19+I20-IF(OR(J3&gt;=65,J4&gt;=65),$F$90,0))&lt;=$F$88,$G$89,IF((I19+I20-IF(OR(J3&gt;=65,J4&gt;=65),$F$90,0))&lt;=$H$88+$J$88*2,$I$89,IF((I19+I20-IF(OR(J3&gt;=65,J4&gt;=65),$F$90,0))&lt;=$L$88+$N$88*2,$M$89,1))),IF((I19-IF(J3&gt;=65,$F$90,0))&lt;=$F$88,$G$89,IF((I19-IF(J3&gt;=65,$F$90,0))&lt;=$H$88+$J$88,$I$89,IF((I19-IF(J3&gt;=65,$F$90,0))&lt;=$L$88+$N$88,$M$89,1)))),IF(AND(J4&lt;=75,J4&lt;&gt;0),IF((I20-IF(J4&gt;=65,$F$90,0))&lt;=$F$88,$G$89,IF((I20-IF(J4&gt;=65,$F$90,0))&lt;=$H$88+$J$88,$I$89,IF((I20-IF(J4&gt;=65,$F$90,0))&lt;=$L$88+$N$88,$M$89,1))),1)))</f>
        <v>1</v>
      </c>
      <c r="K25" s="166" t="n">
        <f aca="false">IF(AND(K3=0,K4=0),1,IF(AND(K3&lt;=75,K3&lt;&gt;0),IF(AND(K4&lt;=75,K4&lt;&gt;0),IF((J19+J20-IF(OR(K3&gt;=65,K4&gt;=65),$F$90,0))&lt;=$F$88,$G$89,IF((J19+J20-IF(OR(K3&gt;=65,K4&gt;=65),$F$90,0))&lt;=$H$88+$J$88*2,$I$89,IF((J19+J20-IF(OR(K3&gt;=65,K4&gt;=65),$F$90,0))&lt;=$L$88+$N$88*2,$M$89,1))),IF((J19-IF(K3&gt;=65,$F$90,0))&lt;=$F$88,$G$89,IF((J19-IF(K3&gt;=65,$F$90,0))&lt;=$H$88+$J$88,$I$89,IF((J19-IF(K3&gt;=65,$F$90,0))&lt;=$L$88+$N$88,$M$89,1)))),IF(AND(K4&lt;=75,K4&lt;&gt;0),IF((J20-IF(K4&gt;=65,$F$90,0))&lt;=$F$88,$G$89,IF((J20-IF(K4&gt;=65,$F$90,0))&lt;=$H$88+$J$88,$I$89,IF((J20-IF(K4&gt;=65,$F$90,0))&lt;=$L$88+$N$88,$M$89,1))),1)))</f>
        <v>1</v>
      </c>
      <c r="L25" s="166" t="n">
        <f aca="false">IF(AND(L3=0,L4=0),1,IF(AND(L3&lt;=75,L3&lt;&gt;0),IF(AND(L4&lt;=75,L4&lt;&gt;0),IF((K19+K20-IF(OR(L3&gt;=65,L4&gt;=65),$F$90,0))&lt;=$F$88,$G$89,IF((K19+K20-IF(OR(L3&gt;=65,L4&gt;=65),$F$90,0))&lt;=$H$88+$J$88*2,$I$89,IF((K19+K20-IF(OR(L3&gt;=65,L4&gt;=65),$F$90,0))&lt;=$L$88+$N$88*2,$M$89,1))),IF((K19-IF(L3&gt;=65,$F$90,0))&lt;=$F$88,$G$89,IF((K19-IF(L3&gt;=65,$F$90,0))&lt;=$H$88+$J$88,$I$89,IF((K19-IF(L3&gt;=65,$F$90,0))&lt;=$L$88+$N$88,$M$89,1)))),IF(AND(L4&lt;=75,L4&lt;&gt;0),IF((K20-IF(L4&gt;=65,$F$90,0))&lt;=$F$88,$G$89,IF((K20-IF(L4&gt;=65,$F$90,0))&lt;=$H$88+$J$88,$I$89,IF((K20-IF(L4&gt;=65,$F$90,0))&lt;=$L$88+$N$88,$M$89,1))),1)))</f>
        <v>1</v>
      </c>
      <c r="M25" s="166" t="n">
        <f aca="false">IF(AND(M3=0,M4=0),1,IF(AND(M3&lt;=75,M3&lt;&gt;0),IF(AND(M4&lt;=75,M4&lt;&gt;0),IF((L19+L20-IF(OR(M3&gt;=65,M4&gt;=65),$F$90,0))&lt;=$F$88,$G$89,IF((L19+L20-IF(OR(M3&gt;=65,M4&gt;=65),$F$90,0))&lt;=$H$88+$J$88*2,$I$89,IF((L19+L20-IF(OR(M3&gt;=65,M4&gt;=65),$F$90,0))&lt;=$L$88+$N$88*2,$M$89,1))),IF((L19-IF(M3&gt;=65,$F$90,0))&lt;=$F$88,$G$89,IF((L19-IF(M3&gt;=65,$F$90,0))&lt;=$H$88+$J$88,$I$89,IF((L19-IF(M3&gt;=65,$F$90,0))&lt;=$L$88+$N$88,$M$89,1)))),IF(AND(M4&lt;=75,M4&lt;&gt;0),IF((L20-IF(M4&gt;=65,$F$90,0))&lt;=$F$88,$G$89,IF((L20-IF(M4&gt;=65,$F$90,0))&lt;=$H$88+$J$88,$I$89,IF((L20-IF(M4&gt;=65,$F$90,0))&lt;=$L$88+$N$88,$M$89,1))),1)))</f>
        <v>1</v>
      </c>
      <c r="N25" s="166" t="n">
        <f aca="false">IF(AND(N3=0,N4=0),1,IF(AND(N3&lt;=75,N3&lt;&gt;0),IF(AND(N4&lt;=75,N4&lt;&gt;0),IF((M19+M20-IF(OR(N3&gt;=65,N4&gt;=65),$F$90,0))&lt;=$F$88,$G$89,IF((M19+M20-IF(OR(N3&gt;=65,N4&gt;=65),$F$90,0))&lt;=$H$88+$J$88*2,$I$89,IF((M19+M20-IF(OR(N3&gt;=65,N4&gt;=65),$F$90,0))&lt;=$L$88+$N$88*2,$M$89,1))),IF((M19-IF(N3&gt;=65,$F$90,0))&lt;=$F$88,$G$89,IF((M19-IF(N3&gt;=65,$F$90,0))&lt;=$H$88+$J$88,$I$89,IF((M19-IF(N3&gt;=65,$F$90,0))&lt;=$L$88+$N$88,$M$89,1)))),IF(AND(N4&lt;=75,N4&lt;&gt;0),IF((M20-IF(N4&gt;=65,$F$90,0))&lt;=$F$88,$G$89,IF((M20-IF(N4&gt;=65,$F$90,0))&lt;=$H$88+$J$88,$I$89,IF((M20-IF(N4&gt;=65,$F$90,0))&lt;=$L$88+$N$88,$M$89,1))),1)))</f>
        <v>1</v>
      </c>
      <c r="O25" s="166" t="n">
        <f aca="false">IF(AND(O3=0,O4=0),1,IF(AND(O3&lt;=75,O3&lt;&gt;0),IF(AND(O4&lt;=75,O4&lt;&gt;0),IF((N19+N20-IF(OR(O3&gt;=65,O4&gt;=65),$F$90,0))&lt;=$F$88,$G$89,IF((N19+N20-IF(OR(O3&gt;=65,O4&gt;=65),$F$90,0))&lt;=$H$88+$J$88*2,$I$89,IF((N19+N20-IF(OR(O3&gt;=65,O4&gt;=65),$F$90,0))&lt;=$L$88+$N$88*2,$M$89,1))),IF((N19-IF(O3&gt;=65,$F$90,0))&lt;=$F$88,$G$89,IF((N19-IF(O3&gt;=65,$F$90,0))&lt;=$H$88+$J$88,$I$89,IF((N19-IF(O3&gt;=65,$F$90,0))&lt;=$L$88+$N$88,$M$89,1)))),IF(AND(O4&lt;=75,O4&lt;&gt;0),IF((N20-IF(O4&gt;=65,$F$90,0))&lt;=$F$88,$G$89,IF((N20-IF(O4&gt;=65,$F$90,0))&lt;=$H$88+$J$88,$I$89,IF((N20-IF(O4&gt;=65,$F$90,0))&lt;=$L$88+$N$88,$M$89,1))),1)))</f>
        <v>1</v>
      </c>
      <c r="P25" s="166" t="n">
        <f aca="false">IF(AND(P3=0,P4=0),1,IF(AND(P3&lt;=75,P3&lt;&gt;0),IF(AND(P4&lt;=75,P4&lt;&gt;0),IF((O19+O20-IF(OR(P3&gt;=65,P4&gt;=65),$F$90,0))&lt;=$F$88,$G$89,IF((O19+O20-IF(OR(P3&gt;=65,P4&gt;=65),$F$90,0))&lt;=$H$88+$J$88*2,$I$89,IF((O19+O20-IF(OR(P3&gt;=65,P4&gt;=65),$F$90,0))&lt;=$L$88+$N$88*2,$M$89,1))),IF((O19-IF(P3&gt;=65,$F$90,0))&lt;=$F$88,$G$89,IF((O19-IF(P3&gt;=65,$F$90,0))&lt;=$H$88+$J$88,$I$89,IF((O19-IF(P3&gt;=65,$F$90,0))&lt;=$L$88+$N$88,$M$89,1)))),IF(AND(P4&lt;=75,P4&lt;&gt;0),IF((O20-IF(P4&gt;=65,$F$90,0))&lt;=$F$88,$G$89,IF((O20-IF(P4&gt;=65,$F$90,0))&lt;=$H$88+$J$88,$I$89,IF((O20-IF(P4&gt;=65,$F$90,0))&lt;=$L$88+$N$88,$M$89,1))),1)))</f>
        <v>1</v>
      </c>
      <c r="Q25" s="166" t="n">
        <f aca="false">IF(AND(Q3=0,Q4=0),1,IF(AND(Q3&lt;=75,Q3&lt;&gt;0),IF(AND(Q4&lt;=75,Q4&lt;&gt;0),IF((P19+P20-IF(OR(Q3&gt;=65,Q4&gt;=65),$F$90,0))&lt;=$F$88,$G$89,IF((P19+P20-IF(OR(Q3&gt;=65,Q4&gt;=65),$F$90,0))&lt;=$H$88+$J$88*2,$I$89,IF((P19+P20-IF(OR(Q3&gt;=65,Q4&gt;=65),$F$90,0))&lt;=$L$88+$N$88*2,$M$89,1))),IF((P19-IF(Q3&gt;=65,$F$90,0))&lt;=$F$88,$G$89,IF((P19-IF(Q3&gt;=65,$F$90,0))&lt;=$H$88+$J$88,$I$89,IF((P19-IF(Q3&gt;=65,$F$90,0))&lt;=$L$88+$N$88,$M$89,1)))),IF(AND(Q4&lt;=75,Q4&lt;&gt;0),IF((P20-IF(Q4&gt;=65,$F$90,0))&lt;=$F$88,$G$89,IF((P20-IF(Q4&gt;=65,$F$90,0))&lt;=$H$88+$J$88,$I$89,IF((P20-IF(Q4&gt;=65,$F$90,0))&lt;=$L$88+$N$88,$M$89,1))),1)))</f>
        <v>1</v>
      </c>
      <c r="R25" s="166" t="n">
        <f aca="false">IF(AND(R3=0,R4=0),1,IF(AND(R3&lt;=75,R3&lt;&gt;0),IF(AND(R4&lt;=75,R4&lt;&gt;0),IF((Q19+Q20-IF(OR(R3&gt;=65,R4&gt;=65),$F$90,0))&lt;=$F$88,$G$89,IF((Q19+Q20-IF(OR(R3&gt;=65,R4&gt;=65),$F$90,0))&lt;=$H$88+$J$88*2,$I$89,IF((Q19+Q20-IF(OR(R3&gt;=65,R4&gt;=65),$F$90,0))&lt;=$L$88+$N$88*2,$M$89,1))),IF((Q19-IF(R3&gt;=65,$F$90,0))&lt;=$F$88,$G$89,IF((Q19-IF(R3&gt;=65,$F$90,0))&lt;=$H$88+$J$88,$I$89,IF((Q19-IF(R3&gt;=65,$F$90,0))&lt;=$L$88+$N$88,$M$89,1)))),IF(AND(R4&lt;=75,R4&lt;&gt;0),IF((Q20-IF(R4&gt;=65,$F$90,0))&lt;=$F$88,$G$89,IF((Q20-IF(R4&gt;=65,$F$90,0))&lt;=$H$88+$J$88,$I$89,IF((Q20-IF(R4&gt;=65,$F$90,0))&lt;=$L$88+$N$88,$M$89,1))),1)))</f>
        <v>1</v>
      </c>
      <c r="S25" s="166" t="n">
        <f aca="false">IF(AND(S3=0,S4=0),1,IF(AND(S3&lt;=75,S3&lt;&gt;0),IF(AND(S4&lt;=75,S4&lt;&gt;0),IF((R19+R20-IF(OR(S3&gt;=65,S4&gt;=65),$F$90,0))&lt;=$F$88,$G$89,IF((R19+R20-IF(OR(S3&gt;=65,S4&gt;=65),$F$90,0))&lt;=$H$88+$J$88*2,$I$89,IF((R19+R20-IF(OR(S3&gt;=65,S4&gt;=65),$F$90,0))&lt;=$L$88+$N$88*2,$M$89,1))),IF((R19-IF(S3&gt;=65,$F$90,0))&lt;=$F$88,$G$89,IF((R19-IF(S3&gt;=65,$F$90,0))&lt;=$H$88+$J$88,$I$89,IF((R19-IF(S3&gt;=65,$F$90,0))&lt;=$L$88+$N$88,$M$89,1)))),IF(AND(S4&lt;=75,S4&lt;&gt;0),IF((R20-IF(S4&gt;=65,$F$90,0))&lt;=$F$88,$G$89,IF((R20-IF(S4&gt;=65,$F$90,0))&lt;=$H$88+$J$88,$I$89,IF((R20-IF(S4&gt;=65,$F$90,0))&lt;=$L$88+$N$88,$M$89,1))),1)))</f>
        <v>1</v>
      </c>
      <c r="T25" s="166" t="n">
        <f aca="false">IF(AND(T3=0,T4=0),1,IF(AND(T3&lt;=75,T3&lt;&gt;0),IF(AND(T4&lt;=75,T4&lt;&gt;0),IF((S19+S20-IF(OR(T3&gt;=65,T4&gt;=65),$F$90,0))&lt;=$F$88,$G$89,IF((S19+S20-IF(OR(T3&gt;=65,T4&gt;=65),$F$90,0))&lt;=$H$88+$J$88*2,$I$89,IF((S19+S20-IF(OR(T3&gt;=65,T4&gt;=65),$F$90,0))&lt;=$L$88+$N$88*2,$M$89,1))),IF((S19-IF(T3&gt;=65,$F$90,0))&lt;=$F$88,$G$89,IF((S19-IF(T3&gt;=65,$F$90,0))&lt;=$H$88+$J$88,$I$89,IF((S19-IF(T3&gt;=65,$F$90,0))&lt;=$L$88+$N$88,$M$89,1)))),IF(AND(T4&lt;=75,T4&lt;&gt;0),IF((S20-IF(T4&gt;=65,$F$90,0))&lt;=$F$88,$G$89,IF((S20-IF(T4&gt;=65,$F$90,0))&lt;=$H$88+$J$88,$I$89,IF((S20-IF(T4&gt;=65,$F$90,0))&lt;=$L$88+$N$88,$M$89,1))),1)))</f>
        <v>1</v>
      </c>
      <c r="U25" s="166" t="n">
        <f aca="false">IF(AND(U3=0,U4=0),1,IF(AND(U3&lt;=75,U3&lt;&gt;0),IF(AND(U4&lt;=75,U4&lt;&gt;0),IF((T19+T20-IF(OR(U3&gt;=65,U4&gt;=65),$F$90,0))&lt;=$F$88,$G$89,IF((T19+T20-IF(OR(U3&gt;=65,U4&gt;=65),$F$90,0))&lt;=$H$88+$J$88*2,$I$89,IF((T19+T20-IF(OR(U3&gt;=65,U4&gt;=65),$F$90,0))&lt;=$L$88+$N$88*2,$M$89,1))),IF((T19-IF(U3&gt;=65,$F$90,0))&lt;=$F$88,$G$89,IF((T19-IF(U3&gt;=65,$F$90,0))&lt;=$H$88+$J$88,$I$89,IF((T19-IF(U3&gt;=65,$F$90,0))&lt;=$L$88+$N$88,$M$89,1)))),IF(AND(U4&lt;=75,U4&lt;&gt;0),IF((T20-IF(U4&gt;=65,$F$90,0))&lt;=$F$88,$G$89,IF((T20-IF(U4&gt;=65,$F$90,0))&lt;=$H$88+$J$88,$I$89,IF((T20-IF(U4&gt;=65,$F$90,0))&lt;=$L$88+$N$88,$M$89,1))),1)))</f>
        <v>1</v>
      </c>
      <c r="V25" s="166" t="n">
        <f aca="false">IF(AND(V3=0,V4=0),1,IF(AND(V3&lt;=75,V3&lt;&gt;0),IF(AND(V4&lt;=75,V4&lt;&gt;0),IF((U19+U20-IF(OR(V3&gt;=65,V4&gt;=65),$F$90,0))&lt;=$F$88,$G$89,IF((U19+U20-IF(OR(V3&gt;=65,V4&gt;=65),$F$90,0))&lt;=$H$88+$J$88*2,$I$89,IF((U19+U20-IF(OR(V3&gt;=65,V4&gt;=65),$F$90,0))&lt;=$L$88+$N$88*2,$M$89,1))),IF((U19-IF(V3&gt;=65,$F$90,0))&lt;=$F$88,$G$89,IF((U19-IF(V3&gt;=65,$F$90,0))&lt;=$H$88+$J$88,$I$89,IF((U19-IF(V3&gt;=65,$F$90,0))&lt;=$L$88+$N$88,$M$89,1)))),IF(AND(V4&lt;=75,V4&lt;&gt;0),IF((U20-IF(V4&gt;=65,$F$90,0))&lt;=$F$88,$G$89,IF((U20-IF(V4&gt;=65,$F$90,0))&lt;=$H$88+$J$88,$I$89,IF((U20-IF(V4&gt;=65,$F$90,0))&lt;=$L$88+$N$88,$M$89,1))),1)))</f>
        <v>1</v>
      </c>
      <c r="W25" s="166" t="n">
        <f aca="false">IF(AND(W3=0,W4=0),1,IF(AND(W3&lt;=75,W3&lt;&gt;0),IF(AND(W4&lt;=75,W4&lt;&gt;0),IF((V19+V20-IF(OR(W3&gt;=65,W4&gt;=65),$F$90,0))&lt;=$F$88,$G$89,IF((V19+V20-IF(OR(W3&gt;=65,W4&gt;=65),$F$90,0))&lt;=$H$88+$J$88*2,$I$89,IF((V19+V20-IF(OR(W3&gt;=65,W4&gt;=65),$F$90,0))&lt;=$L$88+$N$88*2,$M$89,1))),IF((V19-IF(W3&gt;=65,$F$90,0))&lt;=$F$88,$G$89,IF((V19-IF(W3&gt;=65,$F$90,0))&lt;=$H$88+$J$88,$I$89,IF((V19-IF(W3&gt;=65,$F$90,0))&lt;=$L$88+$N$88,$M$89,1)))),IF(AND(W4&lt;=75,W4&lt;&gt;0),IF((V20-IF(W4&gt;=65,$F$90,0))&lt;=$F$88,$G$89,IF((V20-IF(W4&gt;=65,$F$90,0))&lt;=$H$88+$J$88,$I$89,IF((V20-IF(W4&gt;=65,$F$90,0))&lt;=$L$88+$N$88,$M$89,1))),1)))</f>
        <v>1</v>
      </c>
      <c r="X25" s="166" t="n">
        <f aca="false">IF(AND(X3=0,X4=0),1,IF(AND(X3&lt;=75,X3&lt;&gt;0),IF(AND(X4&lt;=75,X4&lt;&gt;0),IF((W19+W20-IF(OR(X3&gt;=65,X4&gt;=65),$F$90,0))&lt;=$F$88,$G$89,IF((W19+W20-IF(OR(X3&gt;=65,X4&gt;=65),$F$90,0))&lt;=$H$88+$J$88*2,$I$89,IF((W19+W20-IF(OR(X3&gt;=65,X4&gt;=65),$F$90,0))&lt;=$L$88+$N$88*2,$M$89,1))),IF((W19-IF(X3&gt;=65,$F$90,0))&lt;=$F$88,$G$89,IF((W19-IF(X3&gt;=65,$F$90,0))&lt;=$H$88+$J$88,$I$89,IF((W19-IF(X3&gt;=65,$F$90,0))&lt;=$L$88+$N$88,$M$89,1)))),IF(AND(X4&lt;=75,X4&lt;&gt;0),IF((W20-IF(X4&gt;=65,$F$90,0))&lt;=$F$88,$G$89,IF((W20-IF(X4&gt;=65,$F$90,0))&lt;=$H$88+$J$88,$I$89,IF((W20-IF(X4&gt;=65,$F$90,0))&lt;=$L$88+$N$88,$M$89,1))),1)))</f>
        <v>1</v>
      </c>
      <c r="Y25" s="166" t="n">
        <f aca="false">IF(AND(Y3=0,Y4=0),1,IF(AND(Y3&lt;=75,Y3&lt;&gt;0),IF(AND(Y4&lt;=75,Y4&lt;&gt;0),IF((X19+X20-IF(OR(Y3&gt;=65,Y4&gt;=65),$F$90,0))&lt;=$F$88,$G$89,IF((X19+X20-IF(OR(Y3&gt;=65,Y4&gt;=65),$F$90,0))&lt;=$H$88+$J$88*2,$I$89,IF((X19+X20-IF(OR(Y3&gt;=65,Y4&gt;=65),$F$90,0))&lt;=$L$88+$N$88*2,$M$89,1))),IF((X19-IF(Y3&gt;=65,$F$90,0))&lt;=$F$88,$G$89,IF((X19-IF(Y3&gt;=65,$F$90,0))&lt;=$H$88+$J$88,$I$89,IF((X19-IF(Y3&gt;=65,$F$90,0))&lt;=$L$88+$N$88,$M$89,1)))),IF(AND(Y4&lt;=75,Y4&lt;&gt;0),IF((X20-IF(Y4&gt;=65,$F$90,0))&lt;=$F$88,$G$89,IF((X20-IF(Y4&gt;=65,$F$90,0))&lt;=$H$88+$J$88,$I$89,IF((X20-IF(Y4&gt;=65,$F$90,0))&lt;=$L$88+$N$88,$M$89,1))),1)))</f>
        <v>1</v>
      </c>
      <c r="Z25" s="166" t="n">
        <f aca="false">IF(AND(Z3=0,Z4=0),1,IF(AND(Z3&lt;=75,Z3&lt;&gt;0),IF(AND(Z4&lt;=75,Z4&lt;&gt;0),IF((Y19+Y20-IF(OR(Z3&gt;=65,Z4&gt;=65),$F$90,0))&lt;=$F$88,$G$89,IF((Y19+Y20-IF(OR(Z3&gt;=65,Z4&gt;=65),$F$90,0))&lt;=$H$88+$J$88*2,$I$89,IF((Y19+Y20-IF(OR(Z3&gt;=65,Z4&gt;=65),$F$90,0))&lt;=$L$88+$N$88*2,$M$89,1))),IF((Y19-IF(Z3&gt;=65,$F$90,0))&lt;=$F$88,$G$89,IF((Y19-IF(Z3&gt;=65,$F$90,0))&lt;=$H$88+$J$88,$I$89,IF((Y19-IF(Z3&gt;=65,$F$90,0))&lt;=$L$88+$N$88,$M$89,1)))),IF(AND(Z4&lt;=75,Z4&lt;&gt;0),IF((Y20-IF(Z4&gt;=65,$F$90,0))&lt;=$F$88,$G$89,IF((Y20-IF(Z4&gt;=65,$F$90,0))&lt;=$H$88+$J$88,$I$89,IF((Y20-IF(Z4&gt;=65,$F$90,0))&lt;=$L$88+$N$88,$M$89,1))),1)))</f>
        <v>1</v>
      </c>
      <c r="AA25" s="166" t="n">
        <f aca="false">IF(AND(AA3=0,AA4=0),1,IF(AND(AA3&lt;=75,AA3&lt;&gt;0),IF(AND(AA4&lt;=75,AA4&lt;&gt;0),IF((Z19+Z20-IF(OR(AA3&gt;=65,AA4&gt;=65),$F$90,0))&lt;=$F$88,$G$89,IF((Z19+Z20-IF(OR(AA3&gt;=65,AA4&gt;=65),$F$90,0))&lt;=$H$88+$J$88*2,$I$89,IF((Z19+Z20-IF(OR(AA3&gt;=65,AA4&gt;=65),$F$90,0))&lt;=$L$88+$N$88*2,$M$89,1))),IF((Z19-IF(AA3&gt;=65,$F$90,0))&lt;=$F$88,$G$89,IF((Z19-IF(AA3&gt;=65,$F$90,0))&lt;=$H$88+$J$88,$I$89,IF((Z19-IF(AA3&gt;=65,$F$90,0))&lt;=$L$88+$N$88,$M$89,1)))),IF(AND(AA4&lt;=75,AA4&lt;&gt;0),IF((Z20-IF(AA4&gt;=65,$F$90,0))&lt;=$F$88,$G$89,IF((Z20-IF(AA4&gt;=65,$F$90,0))&lt;=$H$88+$J$88,$I$89,IF((Z20-IF(AA4&gt;=65,$F$90,0))&lt;=$L$88+$N$88,$M$89,1))),1)))</f>
        <v>1</v>
      </c>
      <c r="AB25" s="166" t="n">
        <f aca="false">IF(AND(AB3=0,AB4=0),1,IF(AND(AB3&lt;=75,AB3&lt;&gt;0),IF(AND(AB4&lt;=75,AB4&lt;&gt;0),IF((AA19+AA20-IF(OR(AB3&gt;=65,AB4&gt;=65),$F$90,0))&lt;=$F$88,$G$89,IF((AA19+AA20-IF(OR(AB3&gt;=65,AB4&gt;=65),$F$90,0))&lt;=$H$88+$J$88*2,$I$89,IF((AA19+AA20-IF(OR(AB3&gt;=65,AB4&gt;=65),$F$90,0))&lt;=$L$88+$N$88*2,$M$89,1))),IF((AA19-IF(AB3&gt;=65,$F$90,0))&lt;=$F$88,$G$89,IF((AA19-IF(AB3&gt;=65,$F$90,0))&lt;=$H$88+$J$88,$I$89,IF((AA19-IF(AB3&gt;=65,$F$90,0))&lt;=$L$88+$N$88,$M$89,1)))),IF(AND(AB4&lt;=75,AB4&lt;&gt;0),IF((AA20-IF(AB4&gt;=65,$F$90,0))&lt;=$F$88,$G$89,IF((AA20-IF(AB4&gt;=65,$F$90,0))&lt;=$H$88+$J$88,$I$89,IF((AA20-IF(AB4&gt;=65,$F$90,0))&lt;=$L$88+$N$88,$M$89,1))),1)))</f>
        <v>1</v>
      </c>
      <c r="AC25" s="166" t="n">
        <f aca="false">IF(AND(AC3=0,AC4=0),1,IF(AND(AC3&lt;=75,AC3&lt;&gt;0),IF(AND(AC4&lt;=75,AC4&lt;&gt;0),IF((AB19+AB20-IF(OR(AC3&gt;=65,AC4&gt;=65),$F$90,0))&lt;=$F$88,$G$89,IF((AB19+AB20-IF(OR(AC3&gt;=65,AC4&gt;=65),$F$90,0))&lt;=$H$88+$J$88*2,$I$89,IF((AB19+AB20-IF(OR(AC3&gt;=65,AC4&gt;=65),$F$90,0))&lt;=$L$88+$N$88*2,$M$89,1))),IF((AB19-IF(AC3&gt;=65,$F$90,0))&lt;=$F$88,$G$89,IF((AB19-IF(AC3&gt;=65,$F$90,0))&lt;=$H$88+$J$88,$I$89,IF((AB19-IF(AC3&gt;=65,$F$90,0))&lt;=$L$88+$N$88,$M$89,1)))),IF(AND(AC4&lt;=75,AC4&lt;&gt;0),IF((AB20-IF(AC4&gt;=65,$F$90,0))&lt;=$F$88,$G$89,IF((AB20-IF(AC4&gt;=65,$F$90,0))&lt;=$H$88+$J$88,$I$89,IF((AB20-IF(AC4&gt;=65,$F$90,0))&lt;=$L$88+$N$88,$M$89,1))),1)))</f>
        <v>1</v>
      </c>
      <c r="AD25" s="166" t="n">
        <f aca="false">IF(AND(AD3=0,AD4=0),1,IF(AND(AD3&lt;=75,AD3&lt;&gt;0),IF(AND(AD4&lt;=75,AD4&lt;&gt;0),IF((AC19+AC20-IF(OR(AD3&gt;=65,AD4&gt;=65),$F$90,0))&lt;=$F$88,$G$89,IF((AC19+AC20-IF(OR(AD3&gt;=65,AD4&gt;=65),$F$90,0))&lt;=$H$88+$J$88*2,$I$89,IF((AC19+AC20-IF(OR(AD3&gt;=65,AD4&gt;=65),$F$90,0))&lt;=$L$88+$N$88*2,$M$89,1))),IF((AC19-IF(AD3&gt;=65,$F$90,0))&lt;=$F$88,$G$89,IF((AC19-IF(AD3&gt;=65,$F$90,0))&lt;=$H$88+$J$88,$I$89,IF((AC19-IF(AD3&gt;=65,$F$90,0))&lt;=$L$88+$N$88,$M$89,1)))),IF(AND(AD4&lt;=75,AD4&lt;&gt;0),IF((AC20-IF(AD4&gt;=65,$F$90,0))&lt;=$F$88,$G$89,IF((AC20-IF(AD4&gt;=65,$F$90,0))&lt;=$H$88+$J$88,$I$89,IF((AC20-IF(AD4&gt;=65,$F$90,0))&lt;=$L$88+$N$88,$M$89,1))),1)))</f>
        <v>1</v>
      </c>
      <c r="AE25" s="166" t="n">
        <f aca="false">IF(AND(AE3=0,AE4=0),1,IF(AND(AE3&lt;=75,AE3&lt;&gt;0),IF(AND(AE4&lt;=75,AE4&lt;&gt;0),IF((AD19+AD20-IF(OR(AE3&gt;=65,AE4&gt;=65),$F$90,0))&lt;=$F$88,$G$89,IF((AD19+AD20-IF(OR(AE3&gt;=65,AE4&gt;=65),$F$90,0))&lt;=$H$88+$J$88*2,$I$89,IF((AD19+AD20-IF(OR(AE3&gt;=65,AE4&gt;=65),$F$90,0))&lt;=$L$88+$N$88*2,$M$89,1))),IF((AD19-IF(AE3&gt;=65,$F$90,0))&lt;=$F$88,$G$89,IF((AD19-IF(AE3&gt;=65,$F$90,0))&lt;=$H$88+$J$88,$I$89,IF((AD19-IF(AE3&gt;=65,$F$90,0))&lt;=$L$88+$N$88,$M$89,1)))),IF(AND(AE4&lt;=75,AE4&lt;&gt;0),IF((AD20-IF(AE4&gt;=65,$F$90,0))&lt;=$F$88,$G$89,IF((AD20-IF(AE4&gt;=65,$F$90,0))&lt;=$H$88+$J$88,$I$89,IF((AD20-IF(AE4&gt;=65,$F$90,0))&lt;=$L$88+$N$88,$M$89,1))),1)))</f>
        <v>1</v>
      </c>
      <c r="AF25" s="166" t="n">
        <f aca="false">IF(AND(AF3=0,AF4=0),1,IF(AND(AF3&lt;=75,AF3&lt;&gt;0),IF(AND(AF4&lt;=75,AF4&lt;&gt;0),IF((AE19+AE20-IF(OR(AF3&gt;=65,AF4&gt;=65),$F$90,0))&lt;=$F$88,$G$89,IF((AE19+AE20-IF(OR(AF3&gt;=65,AF4&gt;=65),$F$90,0))&lt;=$H$88+$J$88*2,$I$89,IF((AE19+AE20-IF(OR(AF3&gt;=65,AF4&gt;=65),$F$90,0))&lt;=$L$88+$N$88*2,$M$89,1))),IF((AE19-IF(AF3&gt;=65,$F$90,0))&lt;=$F$88,$G$89,IF((AE19-IF(AF3&gt;=65,$F$90,0))&lt;=$H$88+$J$88,$I$89,IF((AE19-IF(AF3&gt;=65,$F$90,0))&lt;=$L$88+$N$88,$M$89,1)))),IF(AND(AF4&lt;=75,AF4&lt;&gt;0),IF((AE20-IF(AF4&gt;=65,$F$90,0))&lt;=$F$88,$G$89,IF((AE20-IF(AF4&gt;=65,$F$90,0))&lt;=$H$88+$J$88,$I$89,IF((AE20-IF(AF4&gt;=65,$F$90,0))&lt;=$L$88+$N$88,$M$89,1))),1)))</f>
        <v>1</v>
      </c>
      <c r="AG25" s="166" t="n">
        <f aca="false">IF(AND(AG3=0,AG4=0),1,IF(AND(AG3&lt;=75,AG3&lt;&gt;0),IF(AND(AG4&lt;=75,AG4&lt;&gt;0),IF((AF19+AF20-IF(OR(AG3&gt;=65,AG4&gt;=65),$F$90,0))&lt;=$F$88,$G$89,IF((AF19+AF20-IF(OR(AG3&gt;=65,AG4&gt;=65),$F$90,0))&lt;=$H$88+$J$88*2,$I$89,IF((AF19+AF20-IF(OR(AG3&gt;=65,AG4&gt;=65),$F$90,0))&lt;=$L$88+$N$88*2,$M$89,1))),IF((AF19-IF(AG3&gt;=65,$F$90,0))&lt;=$F$88,$G$89,IF((AF19-IF(AG3&gt;=65,$F$90,0))&lt;=$H$88+$J$88,$I$89,IF((AF19-IF(AG3&gt;=65,$F$90,0))&lt;=$L$88+$N$88,$M$89,1)))),IF(AND(AG4&lt;=75,AG4&lt;&gt;0),IF((AF20-IF(AG4&gt;=65,$F$90,0))&lt;=$F$88,$G$89,IF((AF20-IF(AG4&gt;=65,$F$90,0))&lt;=$H$88+$J$88,$I$89,IF((AF20-IF(AG4&gt;=65,$F$90,0))&lt;=$L$88+$N$88,$M$89,1))),1)))</f>
        <v>1</v>
      </c>
      <c r="AH25" s="166" t="n">
        <f aca="false">IF(AND(AH3=0,AH4=0),1,IF(AND(AH3&lt;=75,AH3&lt;&gt;0),IF(AND(AH4&lt;=75,AH4&lt;&gt;0),IF((AG19+AG20-IF(OR(AH3&gt;=65,AH4&gt;=65),$F$90,0))&lt;=$F$88,$G$89,IF((AG19+AG20-IF(OR(AH3&gt;=65,AH4&gt;=65),$F$90,0))&lt;=$H$88+$J$88*2,$I$89,IF((AG19+AG20-IF(OR(AH3&gt;=65,AH4&gt;=65),$F$90,0))&lt;=$L$88+$N$88*2,$M$89,1))),IF((AG19-IF(AH3&gt;=65,$F$90,0))&lt;=$F$88,$G$89,IF((AG19-IF(AH3&gt;=65,$F$90,0))&lt;=$H$88+$J$88,$I$89,IF((AG19-IF(AH3&gt;=65,$F$90,0))&lt;=$L$88+$N$88,$M$89,1)))),IF(AND(AH4&lt;=75,AH4&lt;&gt;0),IF((AG20-IF(AH4&gt;=65,$F$90,0))&lt;=$F$88,$G$89,IF((AG20-IF(AH4&gt;=65,$F$90,0))&lt;=$H$88+$J$88,$I$89,IF((AG20-IF(AH4&gt;=65,$F$90,0))&lt;=$L$88+$N$88,$M$89,1))),1)))</f>
        <v>1</v>
      </c>
      <c r="AI25" s="166" t="n">
        <f aca="false">IF(AND(AI3=0,AI4=0),1,IF(AND(AI3&lt;=75,AI3&lt;&gt;0),IF(AND(AI4&lt;=75,AI4&lt;&gt;0),IF((AH19+AH20-IF(OR(AI3&gt;=65,AI4&gt;=65),$F$90,0))&lt;=$F$88,$G$89,IF((AH19+AH20-IF(OR(AI3&gt;=65,AI4&gt;=65),$F$90,0))&lt;=$H$88+$J$88*2,$I$89,IF((AH19+AH20-IF(OR(AI3&gt;=65,AI4&gt;=65),$F$90,0))&lt;=$L$88+$N$88*2,$M$89,1))),IF((AH19-IF(AI3&gt;=65,$F$90,0))&lt;=$F$88,$G$89,IF((AH19-IF(AI3&gt;=65,$F$90,0))&lt;=$H$88+$J$88,$I$89,IF((AH19-IF(AI3&gt;=65,$F$90,0))&lt;=$L$88+$N$88,$M$89,1)))),IF(AND(AI4&lt;=75,AI4&lt;&gt;0),IF((AH20-IF(AI4&gt;=65,$F$90,0))&lt;=$F$88,$G$89,IF((AH20-IF(AI4&gt;=65,$F$90,0))&lt;=$H$88+$J$88,$I$89,IF((AH20-IF(AI4&gt;=65,$F$90,0))&lt;=$L$88+$N$88,$M$89,1))),1)))</f>
        <v>1</v>
      </c>
      <c r="AJ25" s="166" t="n">
        <f aca="false">IF(AND(AJ3=0,AJ4=0),1,IF(AND(AJ3&lt;=75,AJ3&lt;&gt;0),IF(AND(AJ4&lt;=75,AJ4&lt;&gt;0),IF((AI19+AI20-IF(OR(AJ3&gt;=65,AJ4&gt;=65),$F$90,0))&lt;=$F$88,$G$89,IF((AI19+AI20-IF(OR(AJ3&gt;=65,AJ4&gt;=65),$F$90,0))&lt;=$H$88+$J$88*2,$I$89,IF((AI19+AI20-IF(OR(AJ3&gt;=65,AJ4&gt;=65),$F$90,0))&lt;=$L$88+$N$88*2,$M$89,1))),IF((AI19-IF(AJ3&gt;=65,$F$90,0))&lt;=$F$88,$G$89,IF((AI19-IF(AJ3&gt;=65,$F$90,0))&lt;=$H$88+$J$88,$I$89,IF((AI19-IF(AJ3&gt;=65,$F$90,0))&lt;=$L$88+$N$88,$M$89,1)))),IF(AND(AJ4&lt;=75,AJ4&lt;&gt;0),IF((AI20-IF(AJ4&gt;=65,$F$90,0))&lt;=$F$88,$G$89,IF((AI20-IF(AJ4&gt;=65,$F$90,0))&lt;=$H$88+$J$88,$I$89,IF((AI20-IF(AJ4&gt;=65,$F$90,0))&lt;=$L$88+$N$88,$M$89,1))),1)))</f>
        <v>1</v>
      </c>
      <c r="AK25" s="166" t="n">
        <f aca="false">IF(AND(AK3=0,AK4=0),1,IF(AND(AK3&lt;=75,AK3&lt;&gt;0),IF(AND(AK4&lt;=75,AK4&lt;&gt;0),IF((AJ19+AJ20-IF(OR(AK3&gt;=65,AK4&gt;=65),$F$90,0))&lt;=$F$88,$G$89,IF((AJ19+AJ20-IF(OR(AK3&gt;=65,AK4&gt;=65),$F$90,0))&lt;=$H$88+$J$88*2,$I$89,IF((AJ19+AJ20-IF(OR(AK3&gt;=65,AK4&gt;=65),$F$90,0))&lt;=$L$88+$N$88*2,$M$89,1))),IF((AJ19-IF(AK3&gt;=65,$F$90,0))&lt;=$F$88,$G$89,IF((AJ19-IF(AK3&gt;=65,$F$90,0))&lt;=$H$88+$J$88,$I$89,IF((AJ19-IF(AK3&gt;=65,$F$90,0))&lt;=$L$88+$N$88,$M$89,1)))),IF(AND(AK4&lt;=75,AK4&lt;&gt;0),IF((AJ20-IF(AK4&gt;=65,$F$90,0))&lt;=$F$88,$G$89,IF((AJ20-IF(AK4&gt;=65,$F$90,0))&lt;=$H$88+$J$88,$I$89,IF((AJ20-IF(AK4&gt;=65,$F$90,0))&lt;=$L$88+$N$88,$M$89,1))),1)))</f>
        <v>1</v>
      </c>
      <c r="AL25" s="166" t="n">
        <f aca="false">IF(AND(AL3=0,AL4=0),1,IF(AND(AL3&lt;=75,AL3&lt;&gt;0),IF(AND(AL4&lt;=75,AL4&lt;&gt;0),IF((AK19+AK20-IF(OR(AL3&gt;=65,AL4&gt;=65),$F$90,0))&lt;=$F$88,$G$89,IF((AK19+AK20-IF(OR(AL3&gt;=65,AL4&gt;=65),$F$90,0))&lt;=$H$88+$J$88*2,$I$89,IF((AK19+AK20-IF(OR(AL3&gt;=65,AL4&gt;=65),$F$90,0))&lt;=$L$88+$N$88*2,$M$89,1))),IF((AK19-IF(AL3&gt;=65,$F$90,0))&lt;=$F$88,$G$89,IF((AK19-IF(AL3&gt;=65,$F$90,0))&lt;=$H$88+$J$88,$I$89,IF((AK19-IF(AL3&gt;=65,$F$90,0))&lt;=$L$88+$N$88,$M$89,1)))),IF(AND(AL4&lt;=75,AL4&lt;&gt;0),IF((AK20-IF(AL4&gt;=65,$F$90,0))&lt;=$F$88,$G$89,IF((AK20-IF(AL4&gt;=65,$F$90,0))&lt;=$H$88+$J$88,$I$89,IF((AK20-IF(AL4&gt;=65,$F$90,0))&lt;=$L$88+$N$88,$M$89,1))),1)))</f>
        <v>1</v>
      </c>
      <c r="AM25" s="166" t="n">
        <f aca="false">IF(AND(AM3=0,AM4=0),1,IF(AND(AM3&lt;=75,AM3&lt;&gt;0),IF(AND(AM4&lt;=75,AM4&lt;&gt;0),IF((AL19+AL20-IF(OR(AM3&gt;=65,AM4&gt;=65),$F$90,0))&lt;=$F$88,$G$89,IF((AL19+AL20-IF(OR(AM3&gt;=65,AM4&gt;=65),$F$90,0))&lt;=$H$88+$J$88*2,$I$89,IF((AL19+AL20-IF(OR(AM3&gt;=65,AM4&gt;=65),$F$90,0))&lt;=$L$88+$N$88*2,$M$89,1))),IF((AL19-IF(AM3&gt;=65,$F$90,0))&lt;=$F$88,$G$89,IF((AL19-IF(AM3&gt;=65,$F$90,0))&lt;=$H$88+$J$88,$I$89,IF((AL19-IF(AM3&gt;=65,$F$90,0))&lt;=$L$88+$N$88,$M$89,1)))),IF(AND(AM4&lt;=75,AM4&lt;&gt;0),IF((AL20-IF(AM4&gt;=65,$F$90,0))&lt;=$F$88,$G$89,IF((AL20-IF(AM4&gt;=65,$F$90,0))&lt;=$H$88+$J$88,$I$89,IF((AL20-IF(AM4&gt;=65,$F$90,0))&lt;=$L$88+$N$88,$M$89,1))),1)))</f>
        <v>1</v>
      </c>
      <c r="AN25" s="166" t="n">
        <f aca="false">IF(AND(AN3=0,AN4=0),1,IF(AND(AN3&lt;=75,AN3&lt;&gt;0),IF(AND(AN4&lt;=75,AN4&lt;&gt;0),IF((AM19+AM20-IF(OR(AN3&gt;=65,AN4&gt;=65),$F$90,0))&lt;=$F$88,$G$89,IF((AM19+AM20-IF(OR(AN3&gt;=65,AN4&gt;=65),$F$90,0))&lt;=$H$88+$J$88*2,$I$89,IF((AM19+AM20-IF(OR(AN3&gt;=65,AN4&gt;=65),$F$90,0))&lt;=$L$88+$N$88*2,$M$89,1))),IF((AM19-IF(AN3&gt;=65,$F$90,0))&lt;=$F$88,$G$89,IF((AM19-IF(AN3&gt;=65,$F$90,0))&lt;=$H$88+$J$88,$I$89,IF((AM19-IF(AN3&gt;=65,$F$90,0))&lt;=$L$88+$N$88,$M$89,1)))),IF(AND(AN4&lt;=75,AN4&lt;&gt;0),IF((AM20-IF(AN4&gt;=65,$F$90,0))&lt;=$F$88,$G$89,IF((AM20-IF(AN4&gt;=65,$F$90,0))&lt;=$H$88+$J$88,$I$89,IF((AM20-IF(AN4&gt;=65,$F$90,0))&lt;=$L$88+$N$88,$M$89,1))),1)))</f>
        <v>1</v>
      </c>
      <c r="AO25" s="166" t="n">
        <f aca="false">IF(AND(AO3=0,AO4=0),1,IF(AND(AO3&lt;=75,AO3&lt;&gt;0),IF(AND(AO4&lt;=75,AO4&lt;&gt;0),IF((AN19+AN20-IF(OR(AO3&gt;=65,AO4&gt;=65),$F$90,0))&lt;=$F$88,$G$89,IF((AN19+AN20-IF(OR(AO3&gt;=65,AO4&gt;=65),$F$90,0))&lt;=$H$88+$J$88*2,$I$89,IF((AN19+AN20-IF(OR(AO3&gt;=65,AO4&gt;=65),$F$90,0))&lt;=$L$88+$N$88*2,$M$89,1))),IF((AN19-IF(AO3&gt;=65,$F$90,0))&lt;=$F$88,$G$89,IF((AN19-IF(AO3&gt;=65,$F$90,0))&lt;=$H$88+$J$88,$I$89,IF((AN19-IF(AO3&gt;=65,$F$90,0))&lt;=$L$88+$N$88,$M$89,1)))),IF(AND(AO4&lt;=75,AO4&lt;&gt;0),IF((AN20-IF(AO4&gt;=65,$F$90,0))&lt;=$F$88,$G$89,IF((AN20-IF(AO4&gt;=65,$F$90,0))&lt;=$H$88+$J$88,$I$89,IF((AN20-IF(AO4&gt;=65,$F$90,0))&lt;=$L$88+$N$88,$M$89,1))),1)))</f>
        <v>1</v>
      </c>
      <c r="AP25" s="166" t="n">
        <f aca="false">IF(AND(AP3=0,AP4=0),1,IF(AND(AP3&lt;=75,AP3&lt;&gt;0),IF(AND(AP4&lt;=75,AP4&lt;&gt;0),IF((AO19+AO20-IF(OR(AP3&gt;=65,AP4&gt;=65),$F$90,0))&lt;=$F$88,$G$89,IF((AO19+AO20-IF(OR(AP3&gt;=65,AP4&gt;=65),$F$90,0))&lt;=$H$88+$J$88*2,$I$89,IF((AO19+AO20-IF(OR(AP3&gt;=65,AP4&gt;=65),$F$90,0))&lt;=$L$88+$N$88*2,$M$89,1))),IF((AO19-IF(AP3&gt;=65,$F$90,0))&lt;=$F$88,$G$89,IF((AO19-IF(AP3&gt;=65,$F$90,0))&lt;=$H$88+$J$88,$I$89,IF((AO19-IF(AP3&gt;=65,$F$90,0))&lt;=$L$88+$N$88,$M$89,1)))),IF(AND(AP4&lt;=75,AP4&lt;&gt;0),IF((AO20-IF(AP4&gt;=65,$F$90,0))&lt;=$F$88,$G$89,IF((AO20-IF(AP4&gt;=65,$F$90,0))&lt;=$H$88+$J$88,$I$89,IF((AO20-IF(AP4&gt;=65,$F$90,0))&lt;=$L$88+$N$88,$M$89,1))),1)))</f>
        <v>1</v>
      </c>
      <c r="AQ25" s="166" t="n">
        <f aca="false">IF(AND(AQ3=0,AQ4=0),1,IF(AND(AQ3&lt;=75,AQ3&lt;&gt;0),IF(AND(AQ4&lt;=75,AQ4&lt;&gt;0),IF((AP19+AP20-IF(OR(AQ3&gt;=65,AQ4&gt;=65),$F$90,0))&lt;=$F$88,$G$89,IF((AP19+AP20-IF(OR(AQ3&gt;=65,AQ4&gt;=65),$F$90,0))&lt;=$H$88+$J$88*2,$I$89,IF((AP19+AP20-IF(OR(AQ3&gt;=65,AQ4&gt;=65),$F$90,0))&lt;=$L$88+$N$88*2,$M$89,1))),IF((AP19-IF(AQ3&gt;=65,$F$90,0))&lt;=$F$88,$G$89,IF((AP19-IF(AQ3&gt;=65,$F$90,0))&lt;=$H$88+$J$88,$I$89,IF((AP19-IF(AQ3&gt;=65,$F$90,0))&lt;=$L$88+$N$88,$M$89,1)))),IF(AND(AQ4&lt;=75,AQ4&lt;&gt;0),IF((AP20-IF(AQ4&gt;=65,$F$90,0))&lt;=$F$88,$G$89,IF((AP20-IF(AQ4&gt;=65,$F$90,0))&lt;=$H$88+$J$88,$I$89,IF((AP20-IF(AQ4&gt;=65,$F$90,0))&lt;=$L$88+$N$88,$M$89,1))),1)))</f>
        <v>1</v>
      </c>
      <c r="AR25" s="166" t="n">
        <f aca="false">IF(AND(AR3=0,AR4=0),1,IF(AND(AR3&lt;=75,AR3&lt;&gt;0),IF(AND(AR4&lt;=75,AR4&lt;&gt;0),IF((AQ19+AQ20-IF(OR(AR3&gt;=65,AR4&gt;=65),$F$90,0))&lt;=$F$88,$G$89,IF((AQ19+AQ20-IF(OR(AR3&gt;=65,AR4&gt;=65),$F$90,0))&lt;=$H$88+$J$88*2,$I$89,IF((AQ19+AQ20-IF(OR(AR3&gt;=65,AR4&gt;=65),$F$90,0))&lt;=$L$88+$N$88*2,$M$89,1))),IF((AQ19-IF(AR3&gt;=65,$F$90,0))&lt;=$F$88,$G$89,IF((AQ19-IF(AR3&gt;=65,$F$90,0))&lt;=$H$88+$J$88,$I$89,IF((AQ19-IF(AR3&gt;=65,$F$90,0))&lt;=$L$88+$N$88,$M$89,1)))),IF(AND(AR4&lt;=75,AR4&lt;&gt;0),IF((AQ20-IF(AR4&gt;=65,$F$90,0))&lt;=$F$88,$G$89,IF((AQ20-IF(AR4&gt;=65,$F$90,0))&lt;=$H$88+$J$88,$I$89,IF((AQ20-IF(AR4&gt;=65,$F$90,0))&lt;=$L$88+$N$88,$M$89,1))),1)))</f>
        <v>1</v>
      </c>
      <c r="AS25" s="166" t="n">
        <f aca="false">IF(AND(AS3=0,AS4=0),1,IF(AND(AS3&lt;=75,AS3&lt;&gt;0),IF(AND(AS4&lt;=75,AS4&lt;&gt;0),IF((AR19+AR20-IF(OR(AS3&gt;=65,AS4&gt;=65),$F$90,0))&lt;=$F$88,$G$89,IF((AR19+AR20-IF(OR(AS3&gt;=65,AS4&gt;=65),$F$90,0))&lt;=$H$88+$J$88*2,$I$89,IF((AR19+AR20-IF(OR(AS3&gt;=65,AS4&gt;=65),$F$90,0))&lt;=$L$88+$N$88*2,$M$89,1))),IF((AR19-IF(AS3&gt;=65,$F$90,0))&lt;=$F$88,$G$89,IF((AR19-IF(AS3&gt;=65,$F$90,0))&lt;=$H$88+$J$88,$I$89,IF((AR19-IF(AS3&gt;=65,$F$90,0))&lt;=$L$88+$N$88,$M$89,1)))),IF(AND(AS4&lt;=75,AS4&lt;&gt;0),IF((AR20-IF(AS4&gt;=65,$F$90,0))&lt;=$F$88,$G$89,IF((AR20-IF(AS4&gt;=65,$F$90,0))&lt;=$H$88+$J$88,$I$89,IF((AR20-IF(AS4&gt;=65,$F$90,0))&lt;=$L$88+$N$88,$M$89,1))),1)))</f>
        <v>1</v>
      </c>
    </row>
    <row r="26" s="2" customFormat="true" ht="17" hidden="false" customHeight="true" outlineLevel="0" collapsed="false">
      <c r="A26" s="168" t="s">
        <v>242</v>
      </c>
      <c r="B26" s="39" t="s">
        <v>243</v>
      </c>
      <c r="C26" s="39"/>
      <c r="D26" s="39"/>
      <c r="E26" s="39" t="n">
        <f aca="false">ROUNDDOWN(IF(AND(E3&lt;=74,E4&lt;=74),(D21+D22)*$G$63,IF(OR(E3&gt;=76,E3=0),IF(E4=0,0,D22*$G$63*IF(E4=75,(12-$D$59)/12,1)),D21*$G$63*IF(E3=75,(12-$D$58)/12,1))),-1)</f>
        <v>0</v>
      </c>
      <c r="F26" s="39" t="n">
        <f aca="false">ROUNDDOWN(IF(AND(F3&lt;=74,F4&lt;=74),(E21+E22)*$G$63,IF(OR(F3&gt;=76,F3=0),IF(F4=0,0,E22*$G$63*IF(F4=75,(12-$D$59)/12,1)),E21*$G$63*IF(F3=75,(12-$D$58)/12,1))),-1)</f>
        <v>0</v>
      </c>
      <c r="G26" s="39" t="n">
        <f aca="false">ROUNDDOWN(IF(AND(G3&lt;=74,G4&lt;=74),(F21+F22)*$G$63,IF(OR(G3&gt;=76,G3=0),IF(G4=0,0,F22*$G$63*IF(G4=75,(12-$D$59)/12,1)),F21*$G$63*IF(G3=75,(12-$D$58)/12,1))),-1)</f>
        <v>0</v>
      </c>
      <c r="H26" s="39" t="n">
        <f aca="false">ROUNDDOWN(IF(AND(H3&lt;=74,H4&lt;=74),(G21+G22)*$G$63,IF(OR(H3&gt;=76,H3=0),IF(H4=0,0,G22*$G$63*IF(H4=75,(12-$D$59)/12,1)),G21*$G$63*IF(H3=75,(12-$D$58)/12,1))),-1)</f>
        <v>0</v>
      </c>
      <c r="I26" s="39" t="n">
        <f aca="false">ROUNDDOWN(IF(AND(I3&lt;=74,I4&lt;=74),(H21+H22)*$G$63,IF(OR(I3&gt;=76,I3=0),IF(I4=0,0,H22*$G$63*IF(I4=75,(12-$D$59)/12,1)),H21*$G$63*IF(I3=75,(12-$D$58)/12,1))),-1)</f>
        <v>0</v>
      </c>
      <c r="J26" s="39" t="n">
        <f aca="false">ROUNDDOWN(IF(AND(J3&lt;=74,J4&lt;=74),(I21+I22)*$G$63,IF(OR(J3&gt;=76,J3=0),IF(J4=0,0,I22*$G$63*IF(J4=75,(12-$D$59)/12,1)),I21*$G$63*IF(J3=75,(12-$D$58)/12,1))),-1)</f>
        <v>0</v>
      </c>
      <c r="K26" s="39" t="n">
        <f aca="false">ROUNDDOWN(IF(AND(K3&lt;=74,K4&lt;=74),(J21+J22)*$G$63,IF(OR(K3&gt;=76,K3=0),IF(K4=0,0,J22*$G$63*IF(K4=75,(12-$D$59)/12,1)),J21*$G$63*IF(K3=75,(12-$D$58)/12,1))),-1)</f>
        <v>0</v>
      </c>
      <c r="L26" s="39" t="n">
        <f aca="false">ROUNDDOWN(IF(AND(L3&lt;=74,L4&lt;=74),(K21+K22)*$G$63,IF(OR(L3&gt;=76,L3=0),IF(L4=0,0,K22*$G$63*IF(L4=75,(12-$D$59)/12,1)),K21*$G$63*IF(L3=75,(12-$D$58)/12,1))),-1)</f>
        <v>0</v>
      </c>
      <c r="M26" s="39" t="n">
        <f aca="false">ROUNDDOWN(IF(AND(M3&lt;=74,M4&lt;=74),(L21+L22)*$G$63,IF(OR(M3&gt;=76,M3=0),IF(M4=0,0,L22*$G$63*IF(M4=75,(12-$D$59)/12,1)),L21*$G$63*IF(M3=75,(12-$D$58)/12,1))),-1)</f>
        <v>0</v>
      </c>
      <c r="N26" s="39" t="n">
        <f aca="false">ROUNDDOWN(IF(AND(N3&lt;=74,N4&lt;=74),(M21+M22)*$G$63,IF(OR(N3&gt;=76,N3=0),IF(N4=0,0,M22*$G$63*IF(N4=75,(12-$D$59)/12,1)),M21*$G$63*IF(N3=75,(12-$D$58)/12,1))),-1)</f>
        <v>0</v>
      </c>
      <c r="O26" s="39" t="n">
        <f aca="false">ROUNDDOWN(IF(AND(O3&lt;=74,O4&lt;=74),(N21+N22)*$G$63,IF(OR(O3&gt;=76,O3=0),IF(O4=0,0,N22*$G$63*IF(O4=75,(12-$D$59)/12,1)),N21*$G$63*IF(O3=75,(12-$D$58)/12,1))),-1)</f>
        <v>0</v>
      </c>
      <c r="P26" s="39" t="n">
        <f aca="false">ROUNDDOWN(IF(AND(P3&lt;=74,P4&lt;=74),(O21+O22)*$G$63,IF(OR(P3&gt;=76,P3=0),IF(P4=0,0,O22*$G$63*IF(P4=75,(12-$D$59)/12,1)),O21*$G$63*IF(P3=75,(12-$D$58)/12,1))),-1)</f>
        <v>0</v>
      </c>
      <c r="Q26" s="39" t="n">
        <f aca="false">ROUNDDOWN(IF(AND(Q3&lt;=74,Q4&lt;=74),(P21+P22)*$G$63,IF(OR(Q3&gt;=76,Q3=0),IF(Q4=0,0,P22*$G$63*IF(Q4=75,(12-$D$59)/12,1)),P21*$G$63*IF(Q3=75,(12-$D$58)/12,1))),-1)</f>
        <v>0</v>
      </c>
      <c r="R26" s="39" t="n">
        <f aca="false">ROUNDDOWN(IF(AND(R3&lt;=74,R4&lt;=74),(Q21+Q22)*$G$63,IF(OR(R3&gt;=76,R3=0),IF(R4=0,0,Q22*$G$63*IF(R4=75,(12-$D$59)/12,1)),Q21*$G$63*IF(R3=75,(12-$D$58)/12,1))),-1)</f>
        <v>0</v>
      </c>
      <c r="S26" s="39" t="n">
        <f aca="false">ROUNDDOWN(IF(AND(S3&lt;=74,S4&lt;=74),(R21+R22)*$G$63,IF(OR(S3&gt;=76,S3=0),IF(S4=0,0,R22*$G$63*IF(S4=75,(12-$D$59)/12,1)),R21*$G$63*IF(S3=75,(12-$D$58)/12,1))),-1)</f>
        <v>0</v>
      </c>
      <c r="T26" s="39" t="n">
        <f aca="false">ROUNDDOWN(IF(AND(T3&lt;=74,T4&lt;=74),(S21+S22)*$G$63,IF(OR(T3&gt;=76,T3=0),IF(T4=0,0,S22*$G$63*IF(T4=75,(12-$D$59)/12,1)),S21*$G$63*IF(T3=75,(12-$D$58)/12,1))),-1)</f>
        <v>0</v>
      </c>
      <c r="U26" s="39" t="n">
        <f aca="false">ROUNDDOWN(IF(AND(U3&lt;=74,U4&lt;=74),(T21+T22)*$G$63,IF(OR(U3&gt;=76,U3=0),IF(U4=0,0,T22*$G$63*IF(U4=75,(12-$D$59)/12,1)),T21*$G$63*IF(U3=75,(12-$D$58)/12,1))),-1)</f>
        <v>0</v>
      </c>
      <c r="V26" s="39" t="n">
        <f aca="false">ROUNDDOWN(IF(AND(V3&lt;=74,V4&lt;=74),(U21+U22)*$G$63,IF(OR(V3&gt;=76,V3=0),IF(V4=0,0,U22*$G$63*IF(V4=75,(12-$D$59)/12,1)),U21*$G$63*IF(V3=75,(12-$D$58)/12,1))),-1)</f>
        <v>0</v>
      </c>
      <c r="W26" s="39" t="n">
        <f aca="false">ROUNDDOWN(IF(AND(W3&lt;=74,W4&lt;=74),(V21+V22)*$G$63,IF(OR(W3&gt;=76,W3=0),IF(W4=0,0,V22*$G$63*IF(W4=75,(12-$D$59)/12,1)),V21*$G$63*IF(W3=75,(12-$D$58)/12,1))),-1)</f>
        <v>0</v>
      </c>
      <c r="X26" s="39" t="n">
        <f aca="false">ROUNDDOWN(IF(AND(X3&lt;=74,X4&lt;=74),(W21+W22)*$G$63,IF(OR(X3&gt;=76,X3=0),IF(X4=0,0,W22*$G$63*IF(X4=75,(12-$D$59)/12,1)),W21*$G$63*IF(X3=75,(12-$D$58)/12,1))),-1)</f>
        <v>0</v>
      </c>
      <c r="Y26" s="39" t="n">
        <f aca="false">ROUNDDOWN(IF(AND(Y3&lt;=74,Y4&lt;=74),(X21+X22)*$G$63,IF(OR(Y3&gt;=76,Y3=0),IF(Y4=0,0,X22*$G$63*IF(Y4=75,(12-$D$59)/12,1)),X21*$G$63*IF(Y3=75,(12-$D$58)/12,1))),-1)</f>
        <v>0</v>
      </c>
      <c r="Z26" s="39" t="n">
        <f aca="false">ROUNDDOWN(IF(AND(Z3&lt;=74,Z4&lt;=74),(Y21+Y22)*$G$63,IF(OR(Z3&gt;=76,Z3=0),IF(Z4=0,0,Y22*$G$63*IF(Z4=75,(12-$D$59)/12,1)),Y21*$G$63*IF(Z3=75,(12-$D$58)/12,1))),-1)</f>
        <v>0</v>
      </c>
      <c r="AA26" s="39" t="n">
        <f aca="false">ROUNDDOWN(IF(AND(AA3&lt;=74,AA4&lt;=74),(Z21+Z22)*$G$63,IF(OR(AA3&gt;=76,AA3=0),IF(AA4=0,0,Z22*$G$63*IF(AA4=75,(12-$D$59)/12,1)),Z21*$G$63*IF(AA3=75,(12-$D$58)/12,1))),-1)</f>
        <v>0</v>
      </c>
      <c r="AB26" s="39" t="n">
        <f aca="false">ROUNDDOWN(IF(AND(AB3&lt;=74,AB4&lt;=74),(AA21+AA22)*$G$63,IF(OR(AB3&gt;=76,AB3=0),IF(AB4=0,0,AA22*$G$63*IF(AB4=75,(12-$D$59)/12,1)),AA21*$G$63*IF(AB3=75,(12-$D$58)/12,1))),-1)</f>
        <v>0</v>
      </c>
      <c r="AC26" s="39" t="n">
        <f aca="false">ROUNDDOWN(IF(AND(AC3&lt;=74,AC4&lt;=74),(AB21+AB22)*$G$63,IF(OR(AC3&gt;=76,AC3=0),IF(AC4=0,0,AB22*$G$63*IF(AC4=75,(12-$D$59)/12,1)),AB21*$G$63*IF(AC3=75,(12-$D$58)/12,1))),-1)</f>
        <v>0</v>
      </c>
      <c r="AD26" s="39" t="n">
        <f aca="false">ROUNDDOWN(IF(AND(AD3&lt;=74,AD4&lt;=74),(AC21+AC22)*$G$63,IF(OR(AD3&gt;=76,AD3=0),IF(AD4=0,0,AC22*$G$63*IF(AD4=75,(12-$D$59)/12,1)),AC21*$G$63*IF(AD3=75,(12-$D$58)/12,1))),-1)</f>
        <v>0</v>
      </c>
      <c r="AE26" s="39" t="n">
        <f aca="false">ROUNDDOWN(IF(AND(AE3&lt;=74,AE4&lt;=74),(AD21+AD22)*$G$63,IF(OR(AE3&gt;=76,AE3=0),IF(AE4=0,0,AD22*$G$63*IF(AE4=75,(12-$D$59)/12,1)),AD21*$G$63*IF(AE3=75,(12-$D$58)/12,1))),-1)</f>
        <v>0</v>
      </c>
      <c r="AF26" s="39" t="n">
        <f aca="false">ROUNDDOWN(IF(AND(AF3&lt;=74,AF4&lt;=74),(AE21+AE22)*$G$63,IF(OR(AF3&gt;=76,AF3=0),IF(AF4=0,0,AE22*$G$63*IF(AF4=75,(12-$D$59)/12,1)),AE21*$G$63*IF(AF3=75,(12-$D$58)/12,1))),-1)</f>
        <v>0</v>
      </c>
      <c r="AG26" s="39" t="n">
        <f aca="false">ROUNDDOWN(IF(AND(AG3&lt;=74,AG4&lt;=74),(AF21+AF22)*$G$63,IF(OR(AG3&gt;=76,AG3=0),IF(AG4=0,0,AF22*$G$63*IF(AG4=75,(12-$D$59)/12,1)),AF21*$G$63*IF(AG3=75,(12-$D$58)/12,1))),-1)</f>
        <v>0</v>
      </c>
      <c r="AH26" s="39" t="n">
        <f aca="false">ROUNDDOWN(IF(AND(AH3&lt;=74,AH4&lt;=74),(AG21+AG22)*$G$63,IF(OR(AH3&gt;=76,AH3=0),IF(AH4=0,0,AG22*$G$63*IF(AH4=75,(12-$D$59)/12,1)),AG21*$G$63*IF(AH3=75,(12-$D$58)/12,1))),-1)</f>
        <v>0</v>
      </c>
      <c r="AI26" s="39" t="n">
        <f aca="false">ROUNDDOWN(IF(AND(AI3&lt;=74,AI4&lt;=74),(AH21+AH22)*$G$63,IF(OR(AI3&gt;=76,AI3=0),IF(AI4=0,0,AH22*$G$63*IF(AI4=75,(12-$D$59)/12,1)),AH21*$G$63*IF(AI3=75,(12-$D$58)/12,1))),-1)</f>
        <v>0</v>
      </c>
      <c r="AJ26" s="39" t="n">
        <f aca="false">ROUNDDOWN(IF(AND(AJ3&lt;=74,AJ4&lt;=74),(AI21+AI22)*$G$63,IF(OR(AJ3&gt;=76,AJ3=0),IF(AJ4=0,0,AI22*$G$63*IF(AJ4=75,(12-$D$59)/12,1)),AI21*$G$63*IF(AJ3=75,(12-$D$58)/12,1))),-1)</f>
        <v>0</v>
      </c>
      <c r="AK26" s="39" t="n">
        <f aca="false">ROUNDDOWN(IF(AND(AK3&lt;=74,AK4&lt;=74),(AJ21+AJ22)*$G$63,IF(OR(AK3&gt;=76,AK3=0),IF(AK4=0,0,AJ22*$G$63*IF(AK4=75,(12-$D$59)/12,1)),AJ21*$G$63*IF(AK3=75,(12-$D$58)/12,1))),-1)</f>
        <v>0</v>
      </c>
      <c r="AL26" s="39" t="n">
        <f aca="false">ROUNDDOWN(IF(AND(AL3&lt;=74,AL4&lt;=74),(AK21+AK22)*$G$63,IF(OR(AL3&gt;=76,AL3=0),IF(AL4=0,0,AK22*$G$63*IF(AL4=75,(12-$D$59)/12,1)),AK21*$G$63*IF(AL3=75,(12-$D$58)/12,1))),-1)</f>
        <v>0</v>
      </c>
      <c r="AM26" s="39" t="n">
        <f aca="false">ROUNDDOWN(IF(AND(AM3&lt;=74,AM4&lt;=74),(AL21+AL22)*$G$63,IF(OR(AM3&gt;=76,AM3=0),IF(AM4=0,0,AL22*$G$63*IF(AM4=75,(12-$D$59)/12,1)),AL21*$G$63*IF(AM3=75,(12-$D$58)/12,1))),-1)</f>
        <v>0</v>
      </c>
      <c r="AN26" s="39" t="n">
        <f aca="false">ROUNDDOWN(IF(AND(AN3&lt;=74,AN4&lt;=74),(AM21+AM22)*$G$63,IF(OR(AN3&gt;=76,AN3=0),IF(AN4=0,0,AM22*$G$63*IF(AN4=75,(12-$D$59)/12,1)),AM21*$G$63*IF(AN3=75,(12-$D$58)/12,1))),-1)</f>
        <v>0</v>
      </c>
      <c r="AO26" s="39" t="n">
        <f aca="false">ROUNDDOWN(IF(AND(AO3&lt;=74,AO4&lt;=74),(AN21+AN22)*$G$63,IF(OR(AO3&gt;=76,AO3=0),IF(AO4=0,0,AN22*$G$63*IF(AO4=75,(12-$D$59)/12,1)),AN21*$G$63*IF(AO3=75,(12-$D$58)/12,1))),-1)</f>
        <v>0</v>
      </c>
      <c r="AP26" s="39" t="n">
        <f aca="false">ROUNDDOWN(IF(AND(AP3&lt;=74,AP4&lt;=74),(AO21+AO22)*$G$63,IF(OR(AP3&gt;=76,AP3=0),IF(AP4=0,0,AO22*$G$63*IF(AP4=75,(12-$D$59)/12,1)),AO21*$G$63*IF(AP3=75,(12-$D$58)/12,1))),-1)</f>
        <v>0</v>
      </c>
      <c r="AQ26" s="39" t="n">
        <f aca="false">ROUNDDOWN(IF(AND(AQ3&lt;=74,AQ4&lt;=74),(AP21+AP22)*$G$63,IF(OR(AQ3&gt;=76,AQ3=0),IF(AQ4=0,0,AP22*$G$63*IF(AQ4=75,(12-$D$59)/12,1)),AP21*$G$63*IF(AQ3=75,(12-$D$58)/12,1))),-1)</f>
        <v>0</v>
      </c>
      <c r="AR26" s="39" t="n">
        <f aca="false">ROUNDDOWN(IF(AND(AR3&lt;=74,AR4&lt;=74),(AQ21+AQ22)*$G$63,IF(OR(AR3&gt;=76,AR3=0),IF(AR4=0,0,AQ22*$G$63*IF(AR4=75,(12-$D$59)/12,1)),AQ21*$G$63*IF(AR3=75,(12-$D$58)/12,1))),-1)</f>
        <v>0</v>
      </c>
      <c r="AS26" s="39" t="n">
        <f aca="false">ROUNDDOWN(IF(AND(AS3&lt;=74,AS4&lt;=74),(AR21+AR22)*$G$63,IF(OR(AS3&gt;=76,AS3=0),IF(AS4=0,0,AR22*$G$63*IF(AS4=75,(12-$D$59)/12,1)),AR21*$G$63*IF(AS3=75,(12-$D$58)/12,1))),-1)</f>
        <v>0</v>
      </c>
    </row>
    <row r="27" s="2" customFormat="true" ht="17" hidden="false" customHeight="false" outlineLevel="0" collapsed="false">
      <c r="A27" s="168"/>
      <c r="B27" s="39" t="s">
        <v>244</v>
      </c>
      <c r="C27" s="39"/>
      <c r="D27" s="39"/>
      <c r="E27" s="39" t="n">
        <f aca="false">IF(OR(AND(E3&lt;=74,E3&lt;&gt;0),AND(E4&lt;=74,E4&lt;&gt;0)),$L$63*E25,IF(E3=75,$L$63*E25*(12-$D$58)/12,IF(E4=75,$L$63*E25*(12-$D$59)/12,0)))</f>
        <v>0</v>
      </c>
      <c r="F27" s="39" t="n">
        <f aca="false">IF(OR(AND(F3&lt;=74,F3&lt;&gt;0),AND(F4&lt;=74,F4&lt;&gt;0)),$L$63*F25,IF(F3=75,$L$63*F25*(12-$D$58)/12,IF(F4=75,$L$63*F25*(12-$D$59)/12,0)))</f>
        <v>0</v>
      </c>
      <c r="G27" s="39" t="n">
        <f aca="false">IF(OR(AND(G3&lt;=74,G3&lt;&gt;0),AND(G4&lt;=74,G4&lt;&gt;0)),$L$63*G25,IF(G3=75,$L$63*G25*(12-$D$58)/12,IF(G4=75,$L$63*G25*(12-$D$59)/12,0)))</f>
        <v>0</v>
      </c>
      <c r="H27" s="39" t="n">
        <f aca="false">IF(OR(AND(H3&lt;=74,H3&lt;&gt;0),AND(H4&lt;=74,H4&lt;&gt;0)),$L$63*H25,IF(H3=75,$L$63*H25*(12-$D$58)/12,IF(H4=75,$L$63*H25*(12-$D$59)/12,0)))</f>
        <v>0</v>
      </c>
      <c r="I27" s="39" t="n">
        <f aca="false">IF(OR(AND(I3&lt;=74,I3&lt;&gt;0),AND(I4&lt;=74,I4&lt;&gt;0)),$L$63*I25,IF(I3=75,$L$63*I25*(12-$D$58)/12,IF(I4=75,$L$63*I25*(12-$D$59)/12,0)))</f>
        <v>0</v>
      </c>
      <c r="J27" s="39" t="n">
        <f aca="false">IF(OR(AND(J3&lt;=74,J3&lt;&gt;0),AND(J4&lt;=74,J4&lt;&gt;0)),$L$63*J25,IF(J3=75,$L$63*J25*(12-$D$58)/12,IF(J4=75,$L$63*J25*(12-$D$59)/12,0)))</f>
        <v>0</v>
      </c>
      <c r="K27" s="39" t="n">
        <f aca="false">IF(OR(AND(K3&lt;=74,K3&lt;&gt;0),AND(K4&lt;=74,K4&lt;&gt;0)),$L$63*K25,IF(K3=75,$L$63*K25*(12-$D$58)/12,IF(K4=75,$L$63*K25*(12-$D$59)/12,0)))</f>
        <v>0</v>
      </c>
      <c r="L27" s="39" t="n">
        <f aca="false">IF(OR(AND(L3&lt;=74,L3&lt;&gt;0),AND(L4&lt;=74,L4&lt;&gt;0)),$L$63*L25,IF(L3=75,$L$63*L25*(12-$D$58)/12,IF(L4=75,$L$63*L25*(12-$D$59)/12,0)))</f>
        <v>0</v>
      </c>
      <c r="M27" s="39" t="n">
        <f aca="false">IF(OR(AND(M3&lt;=74,M3&lt;&gt;0),AND(M4&lt;=74,M4&lt;&gt;0)),$L$63*M25,IF(M3=75,$L$63*M25*(12-$D$58)/12,IF(M4=75,$L$63*M25*(12-$D$59)/12,0)))</f>
        <v>0</v>
      </c>
      <c r="N27" s="39" t="n">
        <f aca="false">IF(OR(AND(N3&lt;=74,N3&lt;&gt;0),AND(N4&lt;=74,N4&lt;&gt;0)),$L$63*N25,IF(N3=75,$L$63*N25*(12-$D$58)/12,IF(N4=75,$L$63*N25*(12-$D$59)/12,0)))</f>
        <v>0</v>
      </c>
      <c r="O27" s="39" t="n">
        <f aca="false">IF(OR(AND(O3&lt;=74,O3&lt;&gt;0),AND(O4&lt;=74,O4&lt;&gt;0)),$L$63*O25,IF(O3=75,$L$63*O25*(12-$D$58)/12,IF(O4=75,$L$63*O25*(12-$D$59)/12,0)))</f>
        <v>0</v>
      </c>
      <c r="P27" s="39" t="n">
        <f aca="false">IF(OR(AND(P3&lt;=74,P3&lt;&gt;0),AND(P4&lt;=74,P4&lt;&gt;0)),$L$63*P25,IF(P3=75,$L$63*P25*(12-$D$58)/12,IF(P4=75,$L$63*P25*(12-$D$59)/12,0)))</f>
        <v>0</v>
      </c>
      <c r="Q27" s="39" t="n">
        <f aca="false">IF(OR(AND(Q3&lt;=74,Q3&lt;&gt;0),AND(Q4&lt;=74,Q4&lt;&gt;0)),$L$63*Q25,IF(Q3=75,$L$63*Q25*(12-$D$58)/12,IF(Q4=75,$L$63*Q25*(12-$D$59)/12,0)))</f>
        <v>0</v>
      </c>
      <c r="R27" s="39" t="n">
        <f aca="false">IF(OR(AND(R3&lt;=74,R3&lt;&gt;0),AND(R4&lt;=74,R4&lt;&gt;0)),$L$63*R25,IF(R3=75,$L$63*R25*(12-$D$58)/12,IF(R4=75,$L$63*R25*(12-$D$59)/12,0)))</f>
        <v>0</v>
      </c>
      <c r="S27" s="39" t="n">
        <f aca="false">IF(OR(AND(S3&lt;=74,S3&lt;&gt;0),AND(S4&lt;=74,S4&lt;&gt;0)),$L$63*S25,IF(S3=75,$L$63*S25*(12-$D$58)/12,IF(S4=75,$L$63*S25*(12-$D$59)/12,0)))</f>
        <v>0</v>
      </c>
      <c r="T27" s="39" t="n">
        <f aca="false">IF(OR(AND(T3&lt;=74,T3&lt;&gt;0),AND(T4&lt;=74,T4&lt;&gt;0)),$L$63*T25,IF(T3=75,$L$63*T25*(12-$D$58)/12,IF(T4=75,$L$63*T25*(12-$D$59)/12,0)))</f>
        <v>0</v>
      </c>
      <c r="U27" s="39" t="n">
        <f aca="false">IF(OR(AND(U3&lt;=74,U3&lt;&gt;0),AND(U4&lt;=74,U4&lt;&gt;0)),$L$63*U25,IF(U3=75,$L$63*U25*(12-$D$58)/12,IF(U4=75,$L$63*U25*(12-$D$59)/12,0)))</f>
        <v>0</v>
      </c>
      <c r="V27" s="39" t="n">
        <f aca="false">IF(OR(AND(V3&lt;=74,V3&lt;&gt;0),AND(V4&lt;=74,V4&lt;&gt;0)),$L$63*V25,IF(V3=75,$L$63*V25*(12-$D$58)/12,IF(V4=75,$L$63*V25*(12-$D$59)/12,0)))</f>
        <v>0</v>
      </c>
      <c r="W27" s="39" t="n">
        <f aca="false">IF(OR(AND(W3&lt;=74,W3&lt;&gt;0),AND(W4&lt;=74,W4&lt;&gt;0)),$L$63*W25,IF(W3=75,$L$63*W25*(12-$D$58)/12,IF(W4=75,$L$63*W25*(12-$D$59)/12,0)))</f>
        <v>0</v>
      </c>
      <c r="X27" s="39" t="n">
        <f aca="false">IF(OR(AND(X3&lt;=74,X3&lt;&gt;0),AND(X4&lt;=74,X4&lt;&gt;0)),$L$63*X25,IF(X3=75,$L$63*X25*(12-$D$58)/12,IF(X4=75,$L$63*X25*(12-$D$59)/12,0)))</f>
        <v>0</v>
      </c>
      <c r="Y27" s="39" t="n">
        <f aca="false">IF(OR(AND(Y3&lt;=74,Y3&lt;&gt;0),AND(Y4&lt;=74,Y4&lt;&gt;0)),$L$63*Y25,IF(Y3=75,$L$63*Y25*(12-$D$58)/12,IF(Y4=75,$L$63*Y25*(12-$D$59)/12,0)))</f>
        <v>0</v>
      </c>
      <c r="Z27" s="39" t="n">
        <f aca="false">IF(OR(AND(Z3&lt;=74,Z3&lt;&gt;0),AND(Z4&lt;=74,Z4&lt;&gt;0)),$L$63*Z25,IF(Z3=75,$L$63*Z25*(12-$D$58)/12,IF(Z4=75,$L$63*Z25*(12-$D$59)/12,0)))</f>
        <v>0</v>
      </c>
      <c r="AA27" s="39" t="n">
        <f aca="false">IF(OR(AND(AA3&lt;=74,AA3&lt;&gt;0),AND(AA4&lt;=74,AA4&lt;&gt;0)),$L$63*AA25,IF(AA3=75,$L$63*AA25*(12-$D$58)/12,IF(AA4=75,$L$63*AA25*(12-$D$59)/12,0)))</f>
        <v>0</v>
      </c>
      <c r="AB27" s="39" t="n">
        <f aca="false">IF(OR(AND(AB3&lt;=74,AB3&lt;&gt;0),AND(AB4&lt;=74,AB4&lt;&gt;0)),$L$63*AB25,IF(AB3=75,$L$63*AB25*(12-$D$58)/12,IF(AB4=75,$L$63*AB25*(12-$D$59)/12,0)))</f>
        <v>0</v>
      </c>
      <c r="AC27" s="39" t="n">
        <f aca="false">IF(OR(AND(AC3&lt;=74,AC3&lt;&gt;0),AND(AC4&lt;=74,AC4&lt;&gt;0)),$L$63*AC25,IF(AC3=75,$L$63*AC25*(12-$D$58)/12,IF(AC4=75,$L$63*AC25*(12-$D$59)/12,0)))</f>
        <v>0</v>
      </c>
      <c r="AD27" s="39" t="n">
        <f aca="false">IF(OR(AND(AD3&lt;=74,AD3&lt;&gt;0),AND(AD4&lt;=74,AD4&lt;&gt;0)),$L$63*AD25,IF(AD3=75,$L$63*AD25*(12-$D$58)/12,IF(AD4=75,$L$63*AD25*(12-$D$59)/12,0)))</f>
        <v>0</v>
      </c>
      <c r="AE27" s="39" t="n">
        <f aca="false">IF(OR(AND(AE3&lt;=74,AE3&lt;&gt;0),AND(AE4&lt;=74,AE4&lt;&gt;0)),$L$63*AE25,IF(AE3=75,$L$63*AE25*(12-$D$58)/12,IF(AE4=75,$L$63*AE25*(12-$D$59)/12,0)))</f>
        <v>0</v>
      </c>
      <c r="AF27" s="39" t="n">
        <f aca="false">IF(OR(AND(AF3&lt;=74,AF3&lt;&gt;0),AND(AF4&lt;=74,AF4&lt;&gt;0)),$L$63*AF25,IF(AF3=75,$L$63*AF25*(12-$D$58)/12,IF(AF4=75,$L$63*AF25*(12-$D$59)/12,0)))</f>
        <v>0</v>
      </c>
      <c r="AG27" s="39" t="n">
        <f aca="false">IF(OR(AND(AG3&lt;=74,AG3&lt;&gt;0),AND(AG4&lt;=74,AG4&lt;&gt;0)),$L$63*AG25,IF(AG3=75,$L$63*AG25*(12-$D$58)/12,IF(AG4=75,$L$63*AG25*(12-$D$59)/12,0)))</f>
        <v>0</v>
      </c>
      <c r="AH27" s="39" t="n">
        <f aca="false">IF(OR(AND(AH3&lt;=74,AH3&lt;&gt;0),AND(AH4&lt;=74,AH4&lt;&gt;0)),$L$63*AH25,IF(AH3=75,$L$63*AH25*(12-$D$58)/12,IF(AH4=75,$L$63*AH25*(12-$D$59)/12,0)))</f>
        <v>0</v>
      </c>
      <c r="AI27" s="39" t="n">
        <f aca="false">IF(OR(AND(AI3&lt;=74,AI3&lt;&gt;0),AND(AI4&lt;=74,AI4&lt;&gt;0)),$L$63*AI25,IF(AI3=75,$L$63*AI25*(12-$D$58)/12,IF(AI4=75,$L$63*AI25*(12-$D$59)/12,0)))</f>
        <v>0</v>
      </c>
      <c r="AJ27" s="39" t="n">
        <f aca="false">IF(OR(AND(AJ3&lt;=74,AJ3&lt;&gt;0),AND(AJ4&lt;=74,AJ4&lt;&gt;0)),$L$63*AJ25,IF(AJ3=75,$L$63*AJ25*(12-$D$58)/12,IF(AJ4=75,$L$63*AJ25*(12-$D$59)/12,0)))</f>
        <v>0</v>
      </c>
      <c r="AK27" s="39" t="n">
        <f aca="false">IF(OR(AND(AK3&lt;=74,AK3&lt;&gt;0),AND(AK4&lt;=74,AK4&lt;&gt;0)),$L$63*AK25,IF(AK3=75,$L$63*AK25*(12-$D$58)/12,IF(AK4=75,$L$63*AK25*(12-$D$59)/12,0)))</f>
        <v>0</v>
      </c>
      <c r="AL27" s="39" t="n">
        <f aca="false">IF(OR(AND(AL3&lt;=74,AL3&lt;&gt;0),AND(AL4&lt;=74,AL4&lt;&gt;0)),$L$63*AL25,IF(AL3=75,$L$63*AL25*(12-$D$58)/12,IF(AL4=75,$L$63*AL25*(12-$D$59)/12,0)))</f>
        <v>0</v>
      </c>
      <c r="AM27" s="39" t="n">
        <f aca="false">IF(OR(AND(AM3&lt;=74,AM3&lt;&gt;0),AND(AM4&lt;=74,AM4&lt;&gt;0)),$L$63*AM25,IF(AM3=75,$L$63*AM25*(12-$D$58)/12,IF(AM4=75,$L$63*AM25*(12-$D$59)/12,0)))</f>
        <v>0</v>
      </c>
      <c r="AN27" s="39" t="n">
        <f aca="false">IF(OR(AND(AN3&lt;=74,AN3&lt;&gt;0),AND(AN4&lt;=74,AN4&lt;&gt;0)),$L$63*AN25,IF(AN3=75,$L$63*AN25*(12-$D$58)/12,IF(AN4=75,$L$63*AN25*(12-$D$59)/12,0)))</f>
        <v>0</v>
      </c>
      <c r="AO27" s="39" t="n">
        <f aca="false">IF(OR(AND(AO3&lt;=74,AO3&lt;&gt;0),AND(AO4&lt;=74,AO4&lt;&gt;0)),$L$63*AO25,IF(AO3=75,$L$63*AO25*(12-$D$58)/12,IF(AO4=75,$L$63*AO25*(12-$D$59)/12,0)))</f>
        <v>0</v>
      </c>
      <c r="AP27" s="39" t="n">
        <f aca="false">IF(OR(AND(AP3&lt;=74,AP3&lt;&gt;0),AND(AP4&lt;=74,AP4&lt;&gt;0)),$L$63*AP25,IF(AP3=75,$L$63*AP25*(12-$D$58)/12,IF(AP4=75,$L$63*AP25*(12-$D$59)/12,0)))</f>
        <v>0</v>
      </c>
      <c r="AQ27" s="39" t="n">
        <f aca="false">IF(OR(AND(AQ3&lt;=74,AQ3&lt;&gt;0),AND(AQ4&lt;=74,AQ4&lt;&gt;0)),$L$63*AQ25,IF(AQ3=75,$L$63*AQ25*(12-$D$58)/12,IF(AQ4=75,$L$63*AQ25*(12-$D$59)/12,0)))</f>
        <v>0</v>
      </c>
      <c r="AR27" s="39" t="n">
        <f aca="false">IF(OR(AND(AR3&lt;=74,AR3&lt;&gt;0),AND(AR4&lt;=74,AR4&lt;&gt;0)),$L$63*AR25,IF(AR3=75,$L$63*AR25*(12-$D$58)/12,IF(AR4=75,$L$63*AR25*(12-$D$59)/12,0)))</f>
        <v>0</v>
      </c>
      <c r="AS27" s="39" t="n">
        <f aca="false">IF(OR(AND(AS3&lt;=74,AS3&lt;&gt;0),AND(AS4&lt;=74,AS4&lt;&gt;0)),$L$63*AS25,IF(AS3=75,$L$63*AS25*(12-$D$58)/12,IF(AS4=75,$L$63*AS25*(12-$D$59)/12,0)))</f>
        <v>0</v>
      </c>
    </row>
    <row r="28" customFormat="false" ht="17" hidden="false" customHeight="true" outlineLevel="0" collapsed="false">
      <c r="A28" s="168"/>
      <c r="B28" s="117" t="s">
        <v>245</v>
      </c>
      <c r="C28" s="39"/>
      <c r="D28" s="39"/>
      <c r="E28" s="39" t="n">
        <f aca="false">ROUNDDOWN(IF(AND(E3&lt;=74,E3&lt;&gt;0),$I$63*E25,IF(E3=75,$I$63*E25*(12-$D$58)/12,0)),-1)</f>
        <v>0</v>
      </c>
      <c r="F28" s="39" t="n">
        <f aca="false">ROUNDDOWN(IF(AND(F3&lt;=74,F3&lt;&gt;0),$I$63*F25,IF(F3=75,$I$63*F25*(12-$D$58)/12,0)),-1)</f>
        <v>0</v>
      </c>
      <c r="G28" s="39" t="n">
        <f aca="false">ROUNDDOWN(IF(AND(G3&lt;=74,G3&lt;&gt;0),$I$63*G25,IF(G3=75,$I$63*G25*(12-$D$58)/12,0)),-1)</f>
        <v>0</v>
      </c>
      <c r="H28" s="39" t="n">
        <f aca="false">ROUNDDOWN(IF(AND(H3&lt;=74,H3&lt;&gt;0),$I$63*H25,IF(H3=75,$I$63*H25*(12-$D$58)/12,0)),-1)</f>
        <v>0</v>
      </c>
      <c r="I28" s="39" t="n">
        <f aca="false">ROUNDDOWN(IF(AND(I3&lt;=74,I3&lt;&gt;0),$I$63*I25,IF(I3=75,$I$63*I25*(12-$D$58)/12,0)),-1)</f>
        <v>0</v>
      </c>
      <c r="J28" s="39" t="n">
        <f aca="false">ROUNDDOWN(IF(AND(J3&lt;=74,J3&lt;&gt;0),$I$63*J25,IF(J3=75,$I$63*J25*(12-$D$58)/12,0)),-1)</f>
        <v>0</v>
      </c>
      <c r="K28" s="39" t="n">
        <f aca="false">ROUNDDOWN(IF(AND(K3&lt;=74,K3&lt;&gt;0),$I$63*K25,IF(K3=75,$I$63*K25*(12-$D$58)/12,0)),-1)</f>
        <v>0</v>
      </c>
      <c r="L28" s="39" t="n">
        <f aca="false">ROUNDDOWN(IF(AND(L3&lt;=74,L3&lt;&gt;0),$I$63*L25,IF(L3=75,$I$63*L25*(12-$D$58)/12,0)),-1)</f>
        <v>0</v>
      </c>
      <c r="M28" s="39" t="n">
        <f aca="false">ROUNDDOWN(IF(AND(M3&lt;=74,M3&lt;&gt;0),$I$63*M25,IF(M3=75,$I$63*M25*(12-$D$58)/12,0)),-1)</f>
        <v>0</v>
      </c>
      <c r="N28" s="39" t="n">
        <f aca="false">ROUNDDOWN(IF(AND(N3&lt;=74,N3&lt;&gt;0),$I$63*N25,IF(N3=75,$I$63*N25*(12-$D$58)/12,0)),-1)</f>
        <v>0</v>
      </c>
      <c r="O28" s="39" t="n">
        <f aca="false">ROUNDDOWN(IF(AND(O3&lt;=74,O3&lt;&gt;0),$I$63*O25,IF(O3=75,$I$63*O25*(12-$D$58)/12,0)),-1)</f>
        <v>0</v>
      </c>
      <c r="P28" s="39" t="n">
        <f aca="false">ROUNDDOWN(IF(AND(P3&lt;=74,P3&lt;&gt;0),$I$63*P25,IF(P3=75,$I$63*P25*(12-$D$58)/12,0)),-1)</f>
        <v>0</v>
      </c>
      <c r="Q28" s="39" t="n">
        <f aca="false">ROUNDDOWN(IF(AND(Q3&lt;=74,Q3&lt;&gt;0),$I$63*Q25,IF(Q3=75,$I$63*Q25*(12-$D$58)/12,0)),-1)</f>
        <v>0</v>
      </c>
      <c r="R28" s="39" t="n">
        <f aca="false">ROUNDDOWN(IF(AND(R3&lt;=74,R3&lt;&gt;0),$I$63*R25,IF(R3=75,$I$63*R25*(12-$D$58)/12,0)),-1)</f>
        <v>0</v>
      </c>
      <c r="S28" s="39" t="n">
        <f aca="false">ROUNDDOWN(IF(AND(S3&lt;=74,S3&lt;&gt;0),$I$63*S25,IF(S3=75,$I$63*S25*(12-$D$58)/12,0)),-1)</f>
        <v>0</v>
      </c>
      <c r="T28" s="39" t="n">
        <f aca="false">ROUNDDOWN(IF(AND(T3&lt;=74,T3&lt;&gt;0),$I$63*T25,IF(T3=75,$I$63*T25*(12-$D$58)/12,0)),-1)</f>
        <v>0</v>
      </c>
      <c r="U28" s="39" t="n">
        <f aca="false">ROUNDDOWN(IF(AND(U3&lt;=74,U3&lt;&gt;0),$I$63*U25,IF(U3=75,$I$63*U25*(12-$D$58)/12,0)),-1)</f>
        <v>0</v>
      </c>
      <c r="V28" s="39" t="n">
        <f aca="false">ROUNDDOWN(IF(AND(V3&lt;=74,V3&lt;&gt;0),$I$63*V25,IF(V3=75,$I$63*V25*(12-$D$58)/12,0)),-1)</f>
        <v>0</v>
      </c>
      <c r="W28" s="39" t="n">
        <f aca="false">ROUNDDOWN(IF(AND(W3&lt;=74,W3&lt;&gt;0),$I$63*W25,IF(W3=75,$I$63*W25*(12-$D$58)/12,0)),-1)</f>
        <v>0</v>
      </c>
      <c r="X28" s="39" t="n">
        <f aca="false">ROUNDDOWN(IF(AND(X3&lt;=74,X3&lt;&gt;0),$I$63*X25,IF(X3=75,$I$63*X25*(12-$D$58)/12,0)),-1)</f>
        <v>0</v>
      </c>
      <c r="Y28" s="39" t="n">
        <f aca="false">ROUNDDOWN(IF(AND(Y3&lt;=74,Y3&lt;&gt;0),$I$63*Y25,IF(Y3=75,$I$63*Y25*(12-$D$58)/12,0)),-1)</f>
        <v>0</v>
      </c>
      <c r="Z28" s="39" t="n">
        <f aca="false">ROUNDDOWN(IF(AND(Z3&lt;=74,Z3&lt;&gt;0),$I$63*Z25,IF(Z3=75,$I$63*Z25*(12-$D$58)/12,0)),-1)</f>
        <v>0</v>
      </c>
      <c r="AA28" s="39" t="n">
        <f aca="false">ROUNDDOWN(IF(AND(AA3&lt;=74,AA3&lt;&gt;0),$I$63*AA25,IF(AA3=75,$I$63*AA25*(12-$D$58)/12,0)),-1)</f>
        <v>0</v>
      </c>
      <c r="AB28" s="39" t="n">
        <f aca="false">ROUNDDOWN(IF(AND(AB3&lt;=74,AB3&lt;&gt;0),$I$63*AB25,IF(AB3=75,$I$63*AB25*(12-$D$58)/12,0)),-1)</f>
        <v>0</v>
      </c>
      <c r="AC28" s="39" t="n">
        <f aca="false">ROUNDDOWN(IF(AND(AC3&lt;=74,AC3&lt;&gt;0),$I$63*AC25,IF(AC3=75,$I$63*AC25*(12-$D$58)/12,0)),-1)</f>
        <v>0</v>
      </c>
      <c r="AD28" s="39" t="n">
        <f aca="false">ROUNDDOWN(IF(AND(AD3&lt;=74,AD3&lt;&gt;0),$I$63*AD25,IF(AD3=75,$I$63*AD25*(12-$D$58)/12,0)),-1)</f>
        <v>0</v>
      </c>
      <c r="AE28" s="39" t="n">
        <f aca="false">ROUNDDOWN(IF(AND(AE3&lt;=74,AE3&lt;&gt;0),$I$63*AE25,IF(AE3=75,$I$63*AE25*(12-$D$58)/12,0)),-1)</f>
        <v>0</v>
      </c>
      <c r="AF28" s="39" t="n">
        <f aca="false">ROUNDDOWN(IF(AND(AF3&lt;=74,AF3&lt;&gt;0),$I$63*AF25,IF(AF3=75,$I$63*AF25*(12-$D$58)/12,0)),-1)</f>
        <v>0</v>
      </c>
      <c r="AG28" s="39" t="n">
        <f aca="false">ROUNDDOWN(IF(AND(AG3&lt;=74,AG3&lt;&gt;0),$I$63*AG25,IF(AG3=75,$I$63*AG25*(12-$D$58)/12,0)),-1)</f>
        <v>0</v>
      </c>
      <c r="AH28" s="39" t="n">
        <f aca="false">ROUNDDOWN(IF(AND(AH3&lt;=74,AH3&lt;&gt;0),$I$63*AH25,IF(AH3=75,$I$63*AH25*(12-$D$58)/12,0)),-1)</f>
        <v>0</v>
      </c>
      <c r="AI28" s="39" t="n">
        <f aca="false">ROUNDDOWN(IF(AND(AI3&lt;=74,AI3&lt;&gt;0),$I$63*AI25,IF(AI3=75,$I$63*AI25*(12-$D$58)/12,0)),-1)</f>
        <v>0</v>
      </c>
      <c r="AJ28" s="39" t="n">
        <f aca="false">ROUNDDOWN(IF(AND(AJ3&lt;=74,AJ3&lt;&gt;0),$I$63*AJ25,IF(AJ3=75,$I$63*AJ25*(12-$D$58)/12,0)),-1)</f>
        <v>0</v>
      </c>
      <c r="AK28" s="39" t="n">
        <f aca="false">ROUNDDOWN(IF(AND(AK3&lt;=74,AK3&lt;&gt;0),$I$63*AK25,IF(AK3=75,$I$63*AK25*(12-$D$58)/12,0)),-1)</f>
        <v>0</v>
      </c>
      <c r="AL28" s="39" t="n">
        <f aca="false">ROUNDDOWN(IF(AND(AL3&lt;=74,AL3&lt;&gt;0),$I$63*AL25,IF(AL3=75,$I$63*AL25*(12-$D$58)/12,0)),-1)</f>
        <v>0</v>
      </c>
      <c r="AM28" s="39" t="n">
        <f aca="false">ROUNDDOWN(IF(AND(AM3&lt;=74,AM3&lt;&gt;0),$I$63*AM25,IF(AM3=75,$I$63*AM25*(12-$D$58)/12,0)),-1)</f>
        <v>0</v>
      </c>
      <c r="AN28" s="39" t="n">
        <f aca="false">ROUNDDOWN(IF(AND(AN3&lt;=74,AN3&lt;&gt;0),$I$63*AN25,IF(AN3=75,$I$63*AN25*(12-$D$58)/12,0)),-1)</f>
        <v>0</v>
      </c>
      <c r="AO28" s="39" t="n">
        <f aca="false">ROUNDDOWN(IF(AND(AO3&lt;=74,AO3&lt;&gt;0),$I$63*AO25,IF(AO3=75,$I$63*AO25*(12-$D$58)/12,0)),-1)</f>
        <v>0</v>
      </c>
      <c r="AP28" s="39" t="n">
        <f aca="false">ROUNDDOWN(IF(AND(AP3&lt;=74,AP3&lt;&gt;0),$I$63*AP25,IF(AP3=75,$I$63*AP25*(12-$D$58)/12,0)),-1)</f>
        <v>0</v>
      </c>
      <c r="AQ28" s="39" t="n">
        <f aca="false">ROUNDDOWN(IF(AND(AQ3&lt;=74,AQ3&lt;&gt;0),$I$63*AQ25,IF(AQ3=75,$I$63*AQ25*(12-$D$58)/12,0)),-1)</f>
        <v>0</v>
      </c>
      <c r="AR28" s="39" t="n">
        <f aca="false">ROUNDDOWN(IF(AND(AR3&lt;=74,AR3&lt;&gt;0),$I$63*AR25,IF(AR3=75,$I$63*AR25*(12-$D$58)/12,0)),-1)</f>
        <v>0</v>
      </c>
      <c r="AS28" s="39" t="n">
        <f aca="false">ROUNDDOWN(IF(AND(AS3&lt;=74,AS3&lt;&gt;0),$I$63*AS25,IF(AS3=75,$I$63*AS25*(12-$D$58)/12,0)),-1)</f>
        <v>0</v>
      </c>
    </row>
    <row r="29" customFormat="false" ht="17" hidden="false" customHeight="false" outlineLevel="0" collapsed="false">
      <c r="A29" s="168"/>
      <c r="B29" s="117" t="s">
        <v>246</v>
      </c>
      <c r="C29" s="39"/>
      <c r="D29" s="39"/>
      <c r="E29" s="39" t="n">
        <f aca="false">ROUNDDOWN(IF(AND(E4&lt;=74,E4&lt;&gt;0),$I$63*E25,IF(E4=75,$I$63*E25*(12-$D$59)/12,0)),-1)</f>
        <v>0</v>
      </c>
      <c r="F29" s="39" t="n">
        <f aca="false">ROUNDDOWN(IF(AND(F4&lt;=74,F4&lt;&gt;0),$I$63*F25,IF(F4=75,$I$63*F25*(12-$D$59)/12,0)),-1)</f>
        <v>0</v>
      </c>
      <c r="G29" s="39" t="n">
        <f aca="false">ROUNDDOWN(IF(AND(G4&lt;=74,G4&lt;&gt;0),$I$63*G25,IF(G4=75,$I$63*G25*(12-$D$59)/12,0)),-1)</f>
        <v>0</v>
      </c>
      <c r="H29" s="39" t="n">
        <f aca="false">ROUNDDOWN(IF(AND(H4&lt;=74,H4&lt;&gt;0),$I$63*H25,IF(H4=75,$I$63*H25*(12-$D$59)/12,0)),-1)</f>
        <v>0</v>
      </c>
      <c r="I29" s="39" t="n">
        <f aca="false">ROUNDDOWN(IF(AND(I4&lt;=74,I4&lt;&gt;0),$I$63*I25,IF(I4=75,$I$63*I25*(12-$D$59)/12,0)),-1)</f>
        <v>0</v>
      </c>
      <c r="J29" s="39" t="n">
        <f aca="false">ROUNDDOWN(IF(AND(J4&lt;=74,J4&lt;&gt;0),$I$63*J25,IF(J4=75,$I$63*J25*(12-$D$59)/12,0)),-1)</f>
        <v>0</v>
      </c>
      <c r="K29" s="39" t="n">
        <f aca="false">ROUNDDOWN(IF(AND(K4&lt;=74,K4&lt;&gt;0),$I$63*K25,IF(K4=75,$I$63*K25*(12-$D$59)/12,0)),-1)</f>
        <v>0</v>
      </c>
      <c r="L29" s="39" t="n">
        <f aca="false">ROUNDDOWN(IF(AND(L4&lt;=74,L4&lt;&gt;0),$I$63*L25,IF(L4=75,$I$63*L25*(12-$D$59)/12,0)),-1)</f>
        <v>0</v>
      </c>
      <c r="M29" s="39" t="n">
        <f aca="false">ROUNDDOWN(IF(AND(M4&lt;=74,M4&lt;&gt;0),$I$63*M25,IF(M4=75,$I$63*M25*(12-$D$59)/12,0)),-1)</f>
        <v>0</v>
      </c>
      <c r="N29" s="39" t="n">
        <f aca="false">ROUNDDOWN(IF(AND(N4&lt;=74,N4&lt;&gt;0),$I$63*N25,IF(N4=75,$I$63*N25*(12-$D$59)/12,0)),-1)</f>
        <v>0</v>
      </c>
      <c r="O29" s="39" t="n">
        <f aca="false">ROUNDDOWN(IF(AND(O4&lt;=74,O4&lt;&gt;0),$I$63*O25,IF(O4=75,$I$63*O25*(12-$D$59)/12,0)),-1)</f>
        <v>0</v>
      </c>
      <c r="P29" s="39" t="n">
        <f aca="false">ROUNDDOWN(IF(AND(P4&lt;=74,P4&lt;&gt;0),$I$63*P25,IF(P4=75,$I$63*P25*(12-$D$59)/12,0)),-1)</f>
        <v>0</v>
      </c>
      <c r="Q29" s="39" t="n">
        <f aca="false">ROUNDDOWN(IF(AND(Q4&lt;=74,Q4&lt;&gt;0),$I$63*Q25,IF(Q4=75,$I$63*Q25*(12-$D$59)/12,0)),-1)</f>
        <v>0</v>
      </c>
      <c r="R29" s="39" t="n">
        <f aca="false">ROUNDDOWN(IF(AND(R4&lt;=74,R4&lt;&gt;0),$I$63*R25,IF(R4=75,$I$63*R25*(12-$D$59)/12,0)),-1)</f>
        <v>0</v>
      </c>
      <c r="S29" s="39" t="n">
        <f aca="false">ROUNDDOWN(IF(AND(S4&lt;=74,S4&lt;&gt;0),$I$63*S25,IF(S4=75,$I$63*S25*(12-$D$59)/12,0)),-1)</f>
        <v>0</v>
      </c>
      <c r="T29" s="39" t="n">
        <f aca="false">ROUNDDOWN(IF(AND(T4&lt;=74,T4&lt;&gt;0),$I$63*T25,IF(T4=75,$I$63*T25*(12-$D$59)/12,0)),-1)</f>
        <v>0</v>
      </c>
      <c r="U29" s="39" t="n">
        <f aca="false">ROUNDDOWN(IF(AND(U4&lt;=74,U4&lt;&gt;0),$I$63*U25,IF(U4=75,$I$63*U25*(12-$D$59)/12,0)),-1)</f>
        <v>0</v>
      </c>
      <c r="V29" s="39" t="n">
        <f aca="false">ROUNDDOWN(IF(AND(V4&lt;=74,V4&lt;&gt;0),$I$63*V25,IF(V4=75,$I$63*V25*(12-$D$59)/12,0)),-1)</f>
        <v>0</v>
      </c>
      <c r="W29" s="39" t="n">
        <f aca="false">ROUNDDOWN(IF(AND(W4&lt;=74,W4&lt;&gt;0),$I$63*W25,IF(W4=75,$I$63*W25*(12-$D$59)/12,0)),-1)</f>
        <v>0</v>
      </c>
      <c r="X29" s="39" t="n">
        <f aca="false">ROUNDDOWN(IF(AND(X4&lt;=74,X4&lt;&gt;0),$I$63*X25,IF(X4=75,$I$63*X25*(12-$D$59)/12,0)),-1)</f>
        <v>0</v>
      </c>
      <c r="Y29" s="39" t="n">
        <f aca="false">ROUNDDOWN(IF(AND(Y4&lt;=74,Y4&lt;&gt;0),$I$63*Y25,IF(Y4=75,$I$63*Y25*(12-$D$59)/12,0)),-1)</f>
        <v>0</v>
      </c>
      <c r="Z29" s="39" t="n">
        <f aca="false">ROUNDDOWN(IF(AND(Z4&lt;=74,Z4&lt;&gt;0),$I$63*Z25,IF(Z4=75,$I$63*Z25*(12-$D$59)/12,0)),-1)</f>
        <v>0</v>
      </c>
      <c r="AA29" s="39" t="n">
        <f aca="false">ROUNDDOWN(IF(AND(AA4&lt;=74,AA4&lt;&gt;0),$I$63*AA25,IF(AA4=75,$I$63*AA25*(12-$D$59)/12,0)),-1)</f>
        <v>0</v>
      </c>
      <c r="AB29" s="39" t="n">
        <f aca="false">ROUNDDOWN(IF(AND(AB4&lt;=74,AB4&lt;&gt;0),$I$63*AB25,IF(AB4=75,$I$63*AB25*(12-$D$59)/12,0)),-1)</f>
        <v>0</v>
      </c>
      <c r="AC29" s="39" t="n">
        <f aca="false">ROUNDDOWN(IF(AND(AC4&lt;=74,AC4&lt;&gt;0),$I$63*AC25,IF(AC4=75,$I$63*AC25*(12-$D$59)/12,0)),-1)</f>
        <v>0</v>
      </c>
      <c r="AD29" s="39" t="n">
        <f aca="false">ROUNDDOWN(IF(AND(AD4&lt;=74,AD4&lt;&gt;0),$I$63*AD25,IF(AD4=75,$I$63*AD25*(12-$D$59)/12,0)),-1)</f>
        <v>0</v>
      </c>
      <c r="AE29" s="39" t="n">
        <f aca="false">ROUNDDOWN(IF(AND(AE4&lt;=74,AE4&lt;&gt;0),$I$63*AE25,IF(AE4=75,$I$63*AE25*(12-$D$59)/12,0)),-1)</f>
        <v>0</v>
      </c>
      <c r="AF29" s="39" t="n">
        <f aca="false">ROUNDDOWN(IF(AND(AF4&lt;=74,AF4&lt;&gt;0),$I$63*AF25,IF(AF4=75,$I$63*AF25*(12-$D$59)/12,0)),-1)</f>
        <v>0</v>
      </c>
      <c r="AG29" s="39" t="n">
        <f aca="false">ROUNDDOWN(IF(AND(AG4&lt;=74,AG4&lt;&gt;0),$I$63*AG25,IF(AG4=75,$I$63*AG25*(12-$D$59)/12,0)),-1)</f>
        <v>0</v>
      </c>
      <c r="AH29" s="39" t="n">
        <f aca="false">ROUNDDOWN(IF(AND(AH4&lt;=74,AH4&lt;&gt;0),$I$63*AH25,IF(AH4=75,$I$63*AH25*(12-$D$59)/12,0)),-1)</f>
        <v>0</v>
      </c>
      <c r="AI29" s="39" t="n">
        <f aca="false">ROUNDDOWN(IF(AND(AI4&lt;=74,AI4&lt;&gt;0),$I$63*AI25,IF(AI4=75,$I$63*AI25*(12-$D$59)/12,0)),-1)</f>
        <v>0</v>
      </c>
      <c r="AJ29" s="39" t="n">
        <f aca="false">ROUNDDOWN(IF(AND(AJ4&lt;=74,AJ4&lt;&gt;0),$I$63*AJ25,IF(AJ4=75,$I$63*AJ25*(12-$D$59)/12,0)),-1)</f>
        <v>0</v>
      </c>
      <c r="AK29" s="39" t="n">
        <f aca="false">ROUNDDOWN(IF(AND(AK4&lt;=74,AK4&lt;&gt;0),$I$63*AK25,IF(AK4=75,$I$63*AK25*(12-$D$59)/12,0)),-1)</f>
        <v>0</v>
      </c>
      <c r="AL29" s="39" t="n">
        <f aca="false">ROUNDDOWN(IF(AND(AL4&lt;=74,AL4&lt;&gt;0),$I$63*AL25,IF(AL4=75,$I$63*AL25*(12-$D$59)/12,0)),-1)</f>
        <v>0</v>
      </c>
      <c r="AM29" s="39" t="n">
        <f aca="false">ROUNDDOWN(IF(AND(AM4&lt;=74,AM4&lt;&gt;0),$I$63*AM25,IF(AM4=75,$I$63*AM25*(12-$D$59)/12,0)),-1)</f>
        <v>0</v>
      </c>
      <c r="AN29" s="39" t="n">
        <f aca="false">ROUNDDOWN(IF(AND(AN4&lt;=74,AN4&lt;&gt;0),$I$63*AN25,IF(AN4=75,$I$63*AN25*(12-$D$59)/12,0)),-1)</f>
        <v>0</v>
      </c>
      <c r="AO29" s="39" t="n">
        <f aca="false">ROUNDDOWN(IF(AND(AO4&lt;=74,AO4&lt;&gt;0),$I$63*AO25,IF(AO4=75,$I$63*AO25*(12-$D$59)/12,0)),-1)</f>
        <v>0</v>
      </c>
      <c r="AP29" s="39" t="n">
        <f aca="false">ROUNDDOWN(IF(AND(AP4&lt;=74,AP4&lt;&gt;0),$I$63*AP25,IF(AP4=75,$I$63*AP25*(12-$D$59)/12,0)),-1)</f>
        <v>0</v>
      </c>
      <c r="AQ29" s="39" t="n">
        <f aca="false">ROUNDDOWN(IF(AND(AQ4&lt;=74,AQ4&lt;&gt;0),$I$63*AQ25,IF(AQ4=75,$I$63*AQ25*(12-$D$59)/12,0)),-1)</f>
        <v>0</v>
      </c>
      <c r="AR29" s="39" t="n">
        <f aca="false">ROUNDDOWN(IF(AND(AR4&lt;=74,AR4&lt;&gt;0),$I$63*AR25,IF(AR4=75,$I$63*AR25*(12-$D$59)/12,0)),-1)</f>
        <v>0</v>
      </c>
      <c r="AS29" s="39" t="n">
        <f aca="false">ROUNDDOWN(IF(AND(AS4&lt;=74,AS4&lt;&gt;0),$I$63*AS25,IF(AS4=75,$I$63*AS25*(12-$D$59)/12,0)),-1)</f>
        <v>0</v>
      </c>
    </row>
    <row r="30" s="170" customFormat="true" ht="17" hidden="false" customHeight="false" outlineLevel="0" collapsed="false">
      <c r="A30" s="169" t="s">
        <v>247</v>
      </c>
      <c r="B30" s="169"/>
      <c r="C30" s="46" t="n">
        <f aca="false">SUM(C26:C29)</f>
        <v>0</v>
      </c>
      <c r="D30" s="46" t="n">
        <f aca="false">SUM(D26:D29)</f>
        <v>0</v>
      </c>
      <c r="E30" s="46" t="n">
        <f aca="false">SUM(E26:E29)</f>
        <v>0</v>
      </c>
      <c r="F30" s="46" t="n">
        <f aca="false">SUM(F26:F29)</f>
        <v>0</v>
      </c>
      <c r="G30" s="46" t="n">
        <f aca="false">SUM(G26:G29)</f>
        <v>0</v>
      </c>
      <c r="H30" s="46" t="n">
        <f aca="false">SUM(H26:H29)</f>
        <v>0</v>
      </c>
      <c r="I30" s="46" t="n">
        <f aca="false">SUM(I26:I29)</f>
        <v>0</v>
      </c>
      <c r="J30" s="46" t="n">
        <f aca="false">SUM(J26:J29)</f>
        <v>0</v>
      </c>
      <c r="K30" s="46" t="n">
        <f aca="false">SUM(K26:K29)</f>
        <v>0</v>
      </c>
      <c r="L30" s="46" t="n">
        <f aca="false">SUM(L26:L29)</f>
        <v>0</v>
      </c>
      <c r="M30" s="46" t="n">
        <f aca="false">SUM(M26:M29)</f>
        <v>0</v>
      </c>
      <c r="N30" s="46" t="n">
        <f aca="false">SUM(N26:N29)</f>
        <v>0</v>
      </c>
      <c r="O30" s="46" t="n">
        <f aca="false">SUM(O26:O29)</f>
        <v>0</v>
      </c>
      <c r="P30" s="46" t="n">
        <f aca="false">SUM(P26:P29)</f>
        <v>0</v>
      </c>
      <c r="Q30" s="46" t="n">
        <f aca="false">SUM(Q26:Q29)</f>
        <v>0</v>
      </c>
      <c r="R30" s="46" t="n">
        <f aca="false">SUM(R26:R29)</f>
        <v>0</v>
      </c>
      <c r="S30" s="46" t="n">
        <f aca="false">SUM(S26:S29)</f>
        <v>0</v>
      </c>
      <c r="T30" s="46" t="n">
        <f aca="false">SUM(T26:T29)</f>
        <v>0</v>
      </c>
      <c r="U30" s="46" t="n">
        <f aca="false">SUM(U26:U29)</f>
        <v>0</v>
      </c>
      <c r="V30" s="46" t="n">
        <f aca="false">SUM(V26:V29)</f>
        <v>0</v>
      </c>
      <c r="W30" s="46" t="n">
        <f aca="false">SUM(W26:W29)</f>
        <v>0</v>
      </c>
      <c r="X30" s="46" t="n">
        <f aca="false">SUM(X26:X29)</f>
        <v>0</v>
      </c>
      <c r="Y30" s="46" t="n">
        <f aca="false">SUM(Y26:Y29)</f>
        <v>0</v>
      </c>
      <c r="Z30" s="46" t="n">
        <f aca="false">SUM(Z26:Z29)</f>
        <v>0</v>
      </c>
      <c r="AA30" s="46" t="n">
        <f aca="false">SUM(AA26:AA29)</f>
        <v>0</v>
      </c>
      <c r="AB30" s="46" t="n">
        <f aca="false">SUM(AB26:AB29)</f>
        <v>0</v>
      </c>
      <c r="AC30" s="46" t="n">
        <f aca="false">SUM(AC26:AC29)</f>
        <v>0</v>
      </c>
      <c r="AD30" s="46" t="n">
        <f aca="false">SUM(AD26:AD29)</f>
        <v>0</v>
      </c>
      <c r="AE30" s="46" t="n">
        <f aca="false">SUM(AE26:AE29)</f>
        <v>0</v>
      </c>
      <c r="AF30" s="46" t="n">
        <f aca="false">SUM(AF26:AF29)</f>
        <v>0</v>
      </c>
      <c r="AG30" s="46" t="n">
        <f aca="false">SUM(AG26:AG29)</f>
        <v>0</v>
      </c>
      <c r="AH30" s="46" t="n">
        <f aca="false">SUM(AH26:AH29)</f>
        <v>0</v>
      </c>
      <c r="AI30" s="46" t="n">
        <f aca="false">SUM(AI26:AI29)</f>
        <v>0</v>
      </c>
      <c r="AJ30" s="46" t="n">
        <f aca="false">SUM(AJ26:AJ29)</f>
        <v>0</v>
      </c>
      <c r="AK30" s="46" t="n">
        <f aca="false">SUM(AK26:AK29)</f>
        <v>0</v>
      </c>
      <c r="AL30" s="46" t="n">
        <f aca="false">SUM(AL26:AL29)</f>
        <v>0</v>
      </c>
      <c r="AM30" s="46" t="n">
        <f aca="false">SUM(AM26:AM29)</f>
        <v>0</v>
      </c>
      <c r="AN30" s="46" t="n">
        <f aca="false">SUM(AN26:AN29)</f>
        <v>0</v>
      </c>
      <c r="AO30" s="46" t="n">
        <f aca="false">SUM(AO26:AO29)</f>
        <v>0</v>
      </c>
      <c r="AP30" s="46" t="n">
        <f aca="false">SUM(AP26:AP29)</f>
        <v>0</v>
      </c>
      <c r="AQ30" s="46" t="n">
        <f aca="false">SUM(AQ26:AQ29)</f>
        <v>0</v>
      </c>
      <c r="AR30" s="46" t="n">
        <f aca="false">SUM(AR26:AR29)</f>
        <v>0</v>
      </c>
      <c r="AS30" s="46" t="n">
        <f aca="false">SUM(AS26:AS29)</f>
        <v>0</v>
      </c>
    </row>
    <row r="31" s="172" customFormat="true" ht="17" hidden="false" customHeight="true" outlineLevel="0" collapsed="false">
      <c r="A31" s="171" t="s">
        <v>248</v>
      </c>
      <c r="B31" s="39" t="s">
        <v>243</v>
      </c>
      <c r="C31" s="39"/>
      <c r="D31" s="39"/>
      <c r="E31" s="39" t="n">
        <f aca="false">ROUNDDOWN(IF(AND(E3&lt;=74,E4&lt;=74),(D21+D22)*$G$66,IF(OR(E3&gt;=76,E3=0),IF(E4=0,0,D22*$G$66*IF(E4=75,(12-$D$59)/12,1)),D21*$G$66*IF(E3=75,(12-$D$58)/12,1))),-1)</f>
        <v>0</v>
      </c>
      <c r="F31" s="39" t="n">
        <f aca="false">ROUNDDOWN(IF(AND(F3&lt;=74,F4&lt;=74),(E21+E22)*$G$66,IF(OR(F3&gt;=76,F3=0),IF(F4=0,0,E22*$G$66*IF(F4=75,(12-$D$59)/12,1)),E21*$G$66*IF(F3=75,(12-$D$58)/12,1))),-1)</f>
        <v>0</v>
      </c>
      <c r="G31" s="39" t="n">
        <f aca="false">ROUNDDOWN(IF(AND(G3&lt;=74,G4&lt;=74),(F21+F22)*$G$66,IF(OR(G3&gt;=76,G3=0),IF(G4=0,0,F22*$G$66*IF(G4=75,(12-$D$59)/12,1)),F21*$G$66*IF(G3=75,(12-$D$58)/12,1))),-1)</f>
        <v>0</v>
      </c>
      <c r="H31" s="39" t="n">
        <f aca="false">ROUNDDOWN(IF(AND(H3&lt;=74,H4&lt;=74),(G21+G22)*$G$66,IF(OR(H3&gt;=76,H3=0),IF(H4=0,0,G22*$G$66*IF(H4=75,(12-$D$59)/12,1)),G21*$G$66*IF(H3=75,(12-$D$58)/12,1))),-1)</f>
        <v>0</v>
      </c>
      <c r="I31" s="39" t="n">
        <f aca="false">ROUNDDOWN(IF(AND(I3&lt;=74,I4&lt;=74),(H21+H22)*$G$66,IF(OR(I3&gt;=76,I3=0),IF(I4=0,0,H22*$G$66*IF(I4=75,(12-$D$59)/12,1)),H21*$G$66*IF(I3=75,(12-$D$58)/12,1))),-1)</f>
        <v>0</v>
      </c>
      <c r="J31" s="39" t="n">
        <f aca="false">ROUNDDOWN(IF(AND(J3&lt;=74,J4&lt;=74),(I21+I22)*$G$66,IF(OR(J3&gt;=76,J3=0),IF(J4=0,0,I22*$G$66*IF(J4=75,(12-$D$59)/12,1)),I21*$G$66*IF(J3=75,(12-$D$58)/12,1))),-1)</f>
        <v>0</v>
      </c>
      <c r="K31" s="39" t="n">
        <f aca="false">ROUNDDOWN(IF(AND(K3&lt;=74,K4&lt;=74),(J21+J22)*$G$66,IF(OR(K3&gt;=76,K3=0),IF(K4=0,0,J22*$G$66*IF(K4=75,(12-$D$59)/12,1)),J21*$G$66*IF(K3=75,(12-$D$58)/12,1))),-1)</f>
        <v>0</v>
      </c>
      <c r="L31" s="39" t="n">
        <f aca="false">ROUNDDOWN(IF(AND(L3&lt;=74,L4&lt;=74),(K21+K22)*$G$66,IF(OR(L3&gt;=76,L3=0),IF(L4=0,0,K22*$G$66*IF(L4=75,(12-$D$59)/12,1)),K21*$G$66*IF(L3=75,(12-$D$58)/12,1))),-1)</f>
        <v>0</v>
      </c>
      <c r="M31" s="39" t="n">
        <f aca="false">ROUNDDOWN(IF(AND(M3&lt;=74,M4&lt;=74),(L21+L22)*$G$66,IF(OR(M3&gt;=76,M3=0),IF(M4=0,0,L22*$G$66*IF(M4=75,(12-$D$59)/12,1)),L21*$G$66*IF(M3=75,(12-$D$58)/12,1))),-1)</f>
        <v>0</v>
      </c>
      <c r="N31" s="39" t="n">
        <f aca="false">ROUNDDOWN(IF(AND(N3&lt;=74,N4&lt;=74),(M21+M22)*$G$66,IF(OR(N3&gt;=76,N3=0),IF(N4=0,0,M22*$G$66*IF(N4=75,(12-$D$59)/12,1)),M21*$G$66*IF(N3=75,(12-$D$58)/12,1))),-1)</f>
        <v>0</v>
      </c>
      <c r="O31" s="39" t="n">
        <f aca="false">ROUNDDOWN(IF(AND(O3&lt;=74,O4&lt;=74),(N21+N22)*$G$66,IF(OR(O3&gt;=76,O3=0),IF(O4=0,0,N22*$G$66*IF(O4=75,(12-$D$59)/12,1)),N21*$G$66*IF(O3=75,(12-$D$58)/12,1))),-1)</f>
        <v>0</v>
      </c>
      <c r="P31" s="39" t="n">
        <f aca="false">ROUNDDOWN(IF(AND(P3&lt;=74,P4&lt;=74),(O21+O22)*$G$66,IF(OR(P3&gt;=76,P3=0),IF(P4=0,0,O22*$G$66*IF(P4=75,(12-$D$59)/12,1)),O21*$G$66*IF(P3=75,(12-$D$58)/12,1))),-1)</f>
        <v>0</v>
      </c>
      <c r="Q31" s="39" t="n">
        <f aca="false">ROUNDDOWN(IF(AND(Q3&lt;=74,Q4&lt;=74),(P21+P22)*$G$66,IF(OR(Q3&gt;=76,Q3=0),IF(Q4=0,0,P22*$G$66*IF(Q4=75,(12-$D$59)/12,1)),P21*$G$66*IF(Q3=75,(12-$D$58)/12,1))),-1)</f>
        <v>0</v>
      </c>
      <c r="R31" s="39" t="n">
        <f aca="false">ROUNDDOWN(IF(AND(R3&lt;=74,R4&lt;=74),(Q21+Q22)*$G$66,IF(OR(R3&gt;=76,R3=0),IF(R4=0,0,Q22*$G$66*IF(R4=75,(12-$D$59)/12,1)),Q21*$G$66*IF(R3=75,(12-$D$58)/12,1))),-1)</f>
        <v>0</v>
      </c>
      <c r="S31" s="39" t="n">
        <f aca="false">ROUNDDOWN(IF(AND(S3&lt;=74,S4&lt;=74),(R21+R22)*$G$66,IF(OR(S3&gt;=76,S3=0),IF(S4=0,0,R22*$G$66*IF(S4=75,(12-$D$59)/12,1)),R21*$G$66*IF(S3=75,(12-$D$58)/12,1))),-1)</f>
        <v>0</v>
      </c>
      <c r="T31" s="39" t="n">
        <f aca="false">ROUNDDOWN(IF(AND(T3&lt;=74,T4&lt;=74),(S21+S22)*$G$66,IF(OR(T3&gt;=76,T3=0),IF(T4=0,0,S22*$G$66*IF(T4=75,(12-$D$59)/12,1)),S21*$G$66*IF(T3=75,(12-$D$58)/12,1))),-1)</f>
        <v>0</v>
      </c>
      <c r="U31" s="39" t="n">
        <f aca="false">ROUNDDOWN(IF(AND(U3&lt;=74,U4&lt;=74),(T21+T22)*$G$66,IF(OR(U3&gt;=76,U3=0),IF(U4=0,0,T22*$G$66*IF(U4=75,(12-$D$59)/12,1)),T21*$G$66*IF(U3=75,(12-$D$58)/12,1))),-1)</f>
        <v>0</v>
      </c>
      <c r="V31" s="39" t="n">
        <f aca="false">ROUNDDOWN(IF(AND(V3&lt;=74,V4&lt;=74),(U21+U22)*$G$66,IF(OR(V3&gt;=76,V3=0),IF(V4=0,0,U22*$G$66*IF(V4=75,(12-$D$59)/12,1)),U21*$G$66*IF(V3=75,(12-$D$58)/12,1))),-1)</f>
        <v>0</v>
      </c>
      <c r="W31" s="39" t="n">
        <f aca="false">ROUNDDOWN(IF(AND(W3&lt;=74,W4&lt;=74),(V21+V22)*$G$66,IF(OR(W3&gt;=76,W3=0),IF(W4=0,0,V22*$G$66*IF(W4=75,(12-$D$59)/12,1)),V21*$G$66*IF(W3=75,(12-$D$58)/12,1))),-1)</f>
        <v>0</v>
      </c>
      <c r="X31" s="39" t="n">
        <f aca="false">ROUNDDOWN(IF(AND(X3&lt;=74,X4&lt;=74),(W21+W22)*$G$66,IF(OR(X3&gt;=76,X3=0),IF(X4=0,0,W22*$G$66*IF(X4=75,(12-$D$59)/12,1)),W21*$G$66*IF(X3=75,(12-$D$58)/12,1))),-1)</f>
        <v>0</v>
      </c>
      <c r="Y31" s="39" t="n">
        <f aca="false">ROUNDDOWN(IF(AND(Y3&lt;=74,Y4&lt;=74),(X21+X22)*$G$66,IF(OR(Y3&gt;=76,Y3=0),IF(Y4=0,0,X22*$G$66*IF(Y4=75,(12-$D$59)/12,1)),X21*$G$66*IF(Y3=75,(12-$D$58)/12,1))),-1)</f>
        <v>0</v>
      </c>
      <c r="Z31" s="39" t="n">
        <f aca="false">ROUNDDOWN(IF(AND(Z3&lt;=74,Z4&lt;=74),(Y21+Y22)*$G$66,IF(OR(Z3&gt;=76,Z3=0),IF(Z4=0,0,Y22*$G$66*IF(Z4=75,(12-$D$59)/12,1)),Y21*$G$66*IF(Z3=75,(12-$D$58)/12,1))),-1)</f>
        <v>0</v>
      </c>
      <c r="AA31" s="39" t="n">
        <f aca="false">ROUNDDOWN(IF(AND(AA3&lt;=74,AA4&lt;=74),(Z21+Z22)*$G$66,IF(OR(AA3&gt;=76,AA3=0),IF(AA4=0,0,Z22*$G$66*IF(AA4=75,(12-$D$59)/12,1)),Z21*$G$66*IF(AA3=75,(12-$D$58)/12,1))),-1)</f>
        <v>0</v>
      </c>
      <c r="AB31" s="39" t="n">
        <f aca="false">ROUNDDOWN(IF(AND(AB3&lt;=74,AB4&lt;=74),(AA21+AA22)*$G$66,IF(OR(AB3&gt;=76,AB3=0),IF(AB4=0,0,AA22*$G$66*IF(AB4=75,(12-$D$59)/12,1)),AA21*$G$66*IF(AB3=75,(12-$D$58)/12,1))),-1)</f>
        <v>0</v>
      </c>
      <c r="AC31" s="39" t="n">
        <f aca="false">ROUNDDOWN(IF(AND(AC3&lt;=74,AC4&lt;=74),(AB21+AB22)*$G$66,IF(OR(AC3&gt;=76,AC3=0),IF(AC4=0,0,AB22*$G$66*IF(AC4=75,(12-$D$59)/12,1)),AB21*$G$66*IF(AC3=75,(12-$D$58)/12,1))),-1)</f>
        <v>0</v>
      </c>
      <c r="AD31" s="39" t="n">
        <f aca="false">ROUNDDOWN(IF(AND(AD3&lt;=74,AD4&lt;=74),(AC21+AC22)*$G$66,IF(OR(AD3&gt;=76,AD3=0),IF(AD4=0,0,AC22*$G$66*IF(AD4=75,(12-$D$59)/12,1)),AC21*$G$66*IF(AD3=75,(12-$D$58)/12,1))),-1)</f>
        <v>0</v>
      </c>
      <c r="AE31" s="39" t="n">
        <f aca="false">ROUNDDOWN(IF(AND(AE3&lt;=74,AE4&lt;=74),(AD21+AD22)*$G$66,IF(OR(AE3&gt;=76,AE3=0),IF(AE4=0,0,AD22*$G$66*IF(AE4=75,(12-$D$59)/12,1)),AD21*$G$66*IF(AE3=75,(12-$D$58)/12,1))),-1)</f>
        <v>0</v>
      </c>
      <c r="AF31" s="39" t="n">
        <f aca="false">ROUNDDOWN(IF(AND(AF3&lt;=74,AF4&lt;=74),(AE21+AE22)*$G$66,IF(OR(AF3&gt;=76,AF3=0),IF(AF4=0,0,AE22*$G$66*IF(AF4=75,(12-$D$59)/12,1)),AE21*$G$66*IF(AF3=75,(12-$D$58)/12,1))),-1)</f>
        <v>0</v>
      </c>
      <c r="AG31" s="39" t="n">
        <f aca="false">ROUNDDOWN(IF(AND(AG3&lt;=74,AG4&lt;=74),(AF21+AF22)*$G$66,IF(OR(AG3&gt;=76,AG3=0),IF(AG4=0,0,AF22*$G$66*IF(AG4=75,(12-$D$59)/12,1)),AF21*$G$66*IF(AG3=75,(12-$D$58)/12,1))),-1)</f>
        <v>0</v>
      </c>
      <c r="AH31" s="39" t="n">
        <f aca="false">ROUNDDOWN(IF(AND(AH3&lt;=74,AH4&lt;=74),(AG21+AG22)*$G$66,IF(OR(AH3&gt;=76,AH3=0),IF(AH4=0,0,AG22*$G$66*IF(AH4=75,(12-$D$59)/12,1)),AG21*$G$66*IF(AH3=75,(12-$D$58)/12,1))),-1)</f>
        <v>0</v>
      </c>
      <c r="AI31" s="39" t="n">
        <f aca="false">ROUNDDOWN(IF(AND(AI3&lt;=74,AI4&lt;=74),(AH21+AH22)*$G$66,IF(OR(AI3&gt;=76,AI3=0),IF(AI4=0,0,AH22*$G$66*IF(AI4=75,(12-$D$59)/12,1)),AH21*$G$66*IF(AI3=75,(12-$D$58)/12,1))),-1)</f>
        <v>0</v>
      </c>
      <c r="AJ31" s="39" t="n">
        <f aca="false">ROUNDDOWN(IF(AND(AJ3&lt;=74,AJ4&lt;=74),(AI21+AI22)*$G$66,IF(OR(AJ3&gt;=76,AJ3=0),IF(AJ4=0,0,AI22*$G$66*IF(AJ4=75,(12-$D$59)/12,1)),AI21*$G$66*IF(AJ3=75,(12-$D$58)/12,1))),-1)</f>
        <v>0</v>
      </c>
      <c r="AK31" s="39" t="n">
        <f aca="false">ROUNDDOWN(IF(AND(AK3&lt;=74,AK4&lt;=74),(AJ21+AJ22)*$G$66,IF(OR(AK3&gt;=76,AK3=0),IF(AK4=0,0,AJ22*$G$66*IF(AK4=75,(12-$D$59)/12,1)),AJ21*$G$66*IF(AK3=75,(12-$D$58)/12,1))),-1)</f>
        <v>0</v>
      </c>
      <c r="AL31" s="39" t="n">
        <f aca="false">ROUNDDOWN(IF(AND(AL3&lt;=74,AL4&lt;=74),(AK21+AK22)*$G$66,IF(OR(AL3&gt;=76,AL3=0),IF(AL4=0,0,AK22*$G$66*IF(AL4=75,(12-$D$59)/12,1)),AK21*$G$66*IF(AL3=75,(12-$D$58)/12,1))),-1)</f>
        <v>0</v>
      </c>
      <c r="AM31" s="39" t="n">
        <f aca="false">ROUNDDOWN(IF(AND(AM3&lt;=74,AM4&lt;=74),(AL21+AL22)*$G$66,IF(OR(AM3&gt;=76,AM3=0),IF(AM4=0,0,AL22*$G$66*IF(AM4=75,(12-$D$59)/12,1)),AL21*$G$66*IF(AM3=75,(12-$D$58)/12,1))),-1)</f>
        <v>0</v>
      </c>
      <c r="AN31" s="39" t="n">
        <f aca="false">ROUNDDOWN(IF(AND(AN3&lt;=74,AN4&lt;=74),(AM21+AM22)*$G$66,IF(OR(AN3&gt;=76,AN3=0),IF(AN4=0,0,AM22*$G$66*IF(AN4=75,(12-$D$59)/12,1)),AM21*$G$66*IF(AN3=75,(12-$D$58)/12,1))),-1)</f>
        <v>0</v>
      </c>
      <c r="AO31" s="39" t="n">
        <f aca="false">ROUNDDOWN(IF(AND(AO3&lt;=74,AO4&lt;=74),(AN21+AN22)*$G$66,IF(OR(AO3&gt;=76,AO3=0),IF(AO4=0,0,AN22*$G$66*IF(AO4=75,(12-$D$59)/12,1)),AN21*$G$66*IF(AO3=75,(12-$D$58)/12,1))),-1)</f>
        <v>0</v>
      </c>
      <c r="AP31" s="39" t="n">
        <f aca="false">ROUNDDOWN(IF(AND(AP3&lt;=74,AP4&lt;=74),(AO21+AO22)*$G$66,IF(OR(AP3&gt;=76,AP3=0),IF(AP4=0,0,AO22*$G$66*IF(AP4=75,(12-$D$59)/12,1)),AO21*$G$66*IF(AP3=75,(12-$D$58)/12,1))),-1)</f>
        <v>0</v>
      </c>
      <c r="AQ31" s="39" t="n">
        <f aca="false">ROUNDDOWN(IF(AND(AQ3&lt;=74,AQ4&lt;=74),(AP21+AP22)*$G$66,IF(OR(AQ3&gt;=76,AQ3=0),IF(AQ4=0,0,AP22*$G$66*IF(AQ4=75,(12-$D$59)/12,1)),AP21*$G$66*IF(AQ3=75,(12-$D$58)/12,1))),-1)</f>
        <v>0</v>
      </c>
      <c r="AR31" s="39" t="n">
        <f aca="false">ROUNDDOWN(IF(AND(AR3&lt;=74,AR4&lt;=74),(AQ21+AQ22)*$G$66,IF(OR(AR3&gt;=76,AR3=0),IF(AR4=0,0,AQ22*$G$66*IF(AR4=75,(12-$D$59)/12,1)),AQ21*$G$66*IF(AR3=75,(12-$D$58)/12,1))),-1)</f>
        <v>0</v>
      </c>
      <c r="AS31" s="39" t="n">
        <f aca="false">ROUNDDOWN(IF(AND(AS3&lt;=74,AS4&lt;=74),(AR21+AR22)*$G$66,IF(OR(AS3&gt;=76,AS3=0),IF(AS4=0,0,AR22*$G$66*IF(AS4=75,(12-$D$59)/12,1)),AR21*$G$66*IF(AS3=75,(12-$D$58)/12,1))),-1)</f>
        <v>0</v>
      </c>
    </row>
    <row r="32" s="172" customFormat="true" ht="17" hidden="false" customHeight="false" outlineLevel="0" collapsed="false">
      <c r="A32" s="171"/>
      <c r="B32" s="39" t="s">
        <v>244</v>
      </c>
      <c r="C32" s="39"/>
      <c r="D32" s="39"/>
      <c r="E32" s="39" t="n">
        <f aca="false">IF(OR(AND(E3&lt;=74,E3&lt;&gt;0),AND(E4&lt;=74,E4&lt;&gt;0)),$L$66*E25,IF(E3=75,$L$66*E25*(12-$D$58)/12,IF(E4=75,$L$66*E25*(12-$D$59)/12,0)))</f>
        <v>0</v>
      </c>
      <c r="F32" s="39" t="n">
        <f aca="false">IF(OR(AND(F3&lt;=74,F3&lt;&gt;0),AND(F4&lt;=74,F4&lt;&gt;0)),$L$66*F25,IF(F3=75,$L$66*F25*(12-$D$58)/12,IF(F4=75,$L$66*F25*(12-$D$59)/12,0)))</f>
        <v>0</v>
      </c>
      <c r="G32" s="39" t="n">
        <f aca="false">IF(OR(AND(G3&lt;=74,G3&lt;&gt;0),AND(G4&lt;=74,G4&lt;&gt;0)),$L$66*G25,IF(G3=75,$L$66*G25*(12-$D$58)/12,IF(G4=75,$L$66*G25*(12-$D$59)/12,0)))</f>
        <v>0</v>
      </c>
      <c r="H32" s="39" t="n">
        <f aca="false">IF(OR(AND(H3&lt;=74,H3&lt;&gt;0),AND(H4&lt;=74,H4&lt;&gt;0)),$L$66*H25,IF(H3=75,$L$66*H25*(12-$D$58)/12,IF(H4=75,$L$66*H25*(12-$D$59)/12,0)))</f>
        <v>0</v>
      </c>
      <c r="I32" s="39" t="n">
        <f aca="false">IF(OR(AND(I3&lt;=74,I3&lt;&gt;0),AND(I4&lt;=74,I4&lt;&gt;0)),$L$66*I25,IF(I3=75,$L$66*I25*(12-$D$58)/12,IF(I4=75,$L$66*I25*(12-$D$59)/12,0)))</f>
        <v>0</v>
      </c>
      <c r="J32" s="39" t="n">
        <f aca="false">IF(OR(AND(J3&lt;=74,J3&lt;&gt;0),AND(J4&lt;=74,J4&lt;&gt;0)),$L$66*J25,IF(J3=75,$L$66*J25*(12-$D$58)/12,IF(J4=75,$L$66*J25*(12-$D$59)/12,0)))</f>
        <v>0</v>
      </c>
      <c r="K32" s="39" t="n">
        <f aca="false">IF(OR(AND(K3&lt;=74,K3&lt;&gt;0),AND(K4&lt;=74,K4&lt;&gt;0)),$L$66*K25,IF(K3=75,$L$66*K25*(12-$D$58)/12,IF(K4=75,$L$66*K25*(12-$D$59)/12,0)))</f>
        <v>0</v>
      </c>
      <c r="L32" s="39" t="n">
        <f aca="false">IF(OR(AND(L3&lt;=74,L3&lt;&gt;0),AND(L4&lt;=74,L4&lt;&gt;0)),$L$66*L25,IF(L3=75,$L$66*L25*(12-$D$58)/12,IF(L4=75,$L$66*L25*(12-$D$59)/12,0)))</f>
        <v>0</v>
      </c>
      <c r="M32" s="39" t="n">
        <f aca="false">IF(OR(AND(M3&lt;=74,M3&lt;&gt;0),AND(M4&lt;=74,M4&lt;&gt;0)),$L$66*M25,IF(M3=75,$L$66*M25*(12-$D$58)/12,IF(M4=75,$L$66*M25*(12-$D$59)/12,0)))</f>
        <v>0</v>
      </c>
      <c r="N32" s="39" t="n">
        <f aca="false">IF(OR(AND(N3&lt;=74,N3&lt;&gt;0),AND(N4&lt;=74,N4&lt;&gt;0)),$L$66*N25,IF(N3=75,$L$66*N25*(12-$D$58)/12,IF(N4=75,$L$66*N25*(12-$D$59)/12,0)))</f>
        <v>0</v>
      </c>
      <c r="O32" s="39" t="n">
        <f aca="false">IF(OR(AND(O3&lt;=74,O3&lt;&gt;0),AND(O4&lt;=74,O4&lt;&gt;0)),$L$66*O25,IF(O3=75,$L$66*O25*(12-$D$58)/12,IF(O4=75,$L$66*O25*(12-$D$59)/12,0)))</f>
        <v>0</v>
      </c>
      <c r="P32" s="39" t="n">
        <f aca="false">IF(OR(AND(P3&lt;=74,P3&lt;&gt;0),AND(P4&lt;=74,P4&lt;&gt;0)),$L$66*P25,IF(P3=75,$L$66*P25*(12-$D$58)/12,IF(P4=75,$L$66*P25*(12-$D$59)/12,0)))</f>
        <v>0</v>
      </c>
      <c r="Q32" s="39" t="n">
        <f aca="false">IF(OR(AND(Q3&lt;=74,Q3&lt;&gt;0),AND(Q4&lt;=74,Q4&lt;&gt;0)),$L$66*Q25,IF(Q3=75,$L$66*Q25*(12-$D$58)/12,IF(Q4=75,$L$66*Q25*(12-$D$59)/12,0)))</f>
        <v>0</v>
      </c>
      <c r="R32" s="39" t="n">
        <f aca="false">IF(OR(AND(R3&lt;=74,R3&lt;&gt;0),AND(R4&lt;=74,R4&lt;&gt;0)),$L$66*R25,IF(R3=75,$L$66*R25*(12-$D$58)/12,IF(R4=75,$L$66*R25*(12-$D$59)/12,0)))</f>
        <v>0</v>
      </c>
      <c r="S32" s="39" t="n">
        <f aca="false">IF(OR(AND(S3&lt;=74,S3&lt;&gt;0),AND(S4&lt;=74,S4&lt;&gt;0)),$L$66*S25,IF(S3=75,$L$66*S25*(12-$D$58)/12,IF(S4=75,$L$66*S25*(12-$D$59)/12,0)))</f>
        <v>0</v>
      </c>
      <c r="T32" s="39" t="n">
        <f aca="false">IF(OR(AND(T3&lt;=74,T3&lt;&gt;0),AND(T4&lt;=74,T4&lt;&gt;0)),$L$66*T25,IF(T3=75,$L$66*T25*(12-$D$58)/12,IF(T4=75,$L$66*T25*(12-$D$59)/12,0)))</f>
        <v>0</v>
      </c>
      <c r="U32" s="39" t="n">
        <f aca="false">IF(OR(AND(U3&lt;=74,U3&lt;&gt;0),AND(U4&lt;=74,U4&lt;&gt;0)),$L$66*U25,IF(U3=75,$L$66*U25*(12-$D$58)/12,IF(U4=75,$L$66*U25*(12-$D$59)/12,0)))</f>
        <v>0</v>
      </c>
      <c r="V32" s="39" t="n">
        <f aca="false">IF(OR(AND(V3&lt;=74,V3&lt;&gt;0),AND(V4&lt;=74,V4&lt;&gt;0)),$L$66*V25,IF(V3=75,$L$66*V25*(12-$D$58)/12,IF(V4=75,$L$66*V25*(12-$D$59)/12,0)))</f>
        <v>0</v>
      </c>
      <c r="W32" s="39" t="n">
        <f aca="false">IF(OR(AND(W3&lt;=74,W3&lt;&gt;0),AND(W4&lt;=74,W4&lt;&gt;0)),$L$66*W25,IF(W3=75,$L$66*W25*(12-$D$58)/12,IF(W4=75,$L$66*W25*(12-$D$59)/12,0)))</f>
        <v>0</v>
      </c>
      <c r="X32" s="39" t="n">
        <f aca="false">IF(OR(AND(X3&lt;=74,X3&lt;&gt;0),AND(X4&lt;=74,X4&lt;&gt;0)),$L$66*X25,IF(X3=75,$L$66*X25*(12-$D$58)/12,IF(X4=75,$L$66*X25*(12-$D$59)/12,0)))</f>
        <v>0</v>
      </c>
      <c r="Y32" s="39" t="n">
        <f aca="false">IF(OR(AND(Y3&lt;=74,Y3&lt;&gt;0),AND(Y4&lt;=74,Y4&lt;&gt;0)),$L$66*Y25,IF(Y3=75,$L$66*Y25*(12-$D$58)/12,IF(Y4=75,$L$66*Y25*(12-$D$59)/12,0)))</f>
        <v>0</v>
      </c>
      <c r="Z32" s="39" t="n">
        <f aca="false">IF(OR(AND(Z3&lt;=74,Z3&lt;&gt;0),AND(Z4&lt;=74,Z4&lt;&gt;0)),$L$66*Z25,IF(Z3=75,$L$66*Z25*(12-$D$58)/12,IF(Z4=75,$L$66*Z25*(12-$D$59)/12,0)))</f>
        <v>0</v>
      </c>
      <c r="AA32" s="39" t="n">
        <f aca="false">IF(OR(AND(AA3&lt;=74,AA3&lt;&gt;0),AND(AA4&lt;=74,AA4&lt;&gt;0)),$L$66*AA25,IF(AA3=75,$L$66*AA25*(12-$D$58)/12,IF(AA4=75,$L$66*AA25*(12-$D$59)/12,0)))</f>
        <v>0</v>
      </c>
      <c r="AB32" s="39" t="n">
        <f aca="false">IF(OR(AND(AB3&lt;=74,AB3&lt;&gt;0),AND(AB4&lt;=74,AB4&lt;&gt;0)),$L$66*AB25,IF(AB3=75,$L$66*AB25*(12-$D$58)/12,IF(AB4=75,$L$66*AB25*(12-$D$59)/12,0)))</f>
        <v>0</v>
      </c>
      <c r="AC32" s="39" t="n">
        <f aca="false">IF(OR(AND(AC3&lt;=74,AC3&lt;&gt;0),AND(AC4&lt;=74,AC4&lt;&gt;0)),$L$66*AC25,IF(AC3=75,$L$66*AC25*(12-$D$58)/12,IF(AC4=75,$L$66*AC25*(12-$D$59)/12,0)))</f>
        <v>0</v>
      </c>
      <c r="AD32" s="39" t="n">
        <f aca="false">IF(OR(AND(AD3&lt;=74,AD3&lt;&gt;0),AND(AD4&lt;=74,AD4&lt;&gt;0)),$L$66*AD25,IF(AD3=75,$L$66*AD25*(12-$D$58)/12,IF(AD4=75,$L$66*AD25*(12-$D$59)/12,0)))</f>
        <v>0</v>
      </c>
      <c r="AE32" s="39" t="n">
        <f aca="false">IF(OR(AND(AE3&lt;=74,AE3&lt;&gt;0),AND(AE4&lt;=74,AE4&lt;&gt;0)),$L$66*AE25,IF(AE3=75,$L$66*AE25*(12-$D$58)/12,IF(AE4=75,$L$66*AE25*(12-$D$59)/12,0)))</f>
        <v>0</v>
      </c>
      <c r="AF32" s="39" t="n">
        <f aca="false">IF(OR(AND(AF3&lt;=74,AF3&lt;&gt;0),AND(AF4&lt;=74,AF4&lt;&gt;0)),$L$66*AF25,IF(AF3=75,$L$66*AF25*(12-$D$58)/12,IF(AF4=75,$L$66*AF25*(12-$D$59)/12,0)))</f>
        <v>0</v>
      </c>
      <c r="AG32" s="39" t="n">
        <f aca="false">IF(OR(AND(AG3&lt;=74,AG3&lt;&gt;0),AND(AG4&lt;=74,AG4&lt;&gt;0)),$L$66*AG25,IF(AG3=75,$L$66*AG25*(12-$D$58)/12,IF(AG4=75,$L$66*AG25*(12-$D$59)/12,0)))</f>
        <v>0</v>
      </c>
      <c r="AH32" s="39" t="n">
        <f aca="false">IF(OR(AND(AH3&lt;=74,AH3&lt;&gt;0),AND(AH4&lt;=74,AH4&lt;&gt;0)),$L$66*AH25,IF(AH3=75,$L$66*AH25*(12-$D$58)/12,IF(AH4=75,$L$66*AH25*(12-$D$59)/12,0)))</f>
        <v>0</v>
      </c>
      <c r="AI32" s="39" t="n">
        <f aca="false">IF(OR(AND(AI3&lt;=74,AI3&lt;&gt;0),AND(AI4&lt;=74,AI4&lt;&gt;0)),$L$66*AI25,IF(AI3=75,$L$66*AI25*(12-$D$58)/12,IF(AI4=75,$L$66*AI25*(12-$D$59)/12,0)))</f>
        <v>0</v>
      </c>
      <c r="AJ32" s="39" t="n">
        <f aca="false">IF(OR(AND(AJ3&lt;=74,AJ3&lt;&gt;0),AND(AJ4&lt;=74,AJ4&lt;&gt;0)),$L$66*AJ25,IF(AJ3=75,$L$66*AJ25*(12-$D$58)/12,IF(AJ4=75,$L$66*AJ25*(12-$D$59)/12,0)))</f>
        <v>0</v>
      </c>
      <c r="AK32" s="39" t="n">
        <f aca="false">IF(OR(AND(AK3&lt;=74,AK3&lt;&gt;0),AND(AK4&lt;=74,AK4&lt;&gt;0)),$L$66*AK25,IF(AK3=75,$L$66*AK25*(12-$D$58)/12,IF(AK4=75,$L$66*AK25*(12-$D$59)/12,0)))</f>
        <v>0</v>
      </c>
      <c r="AL32" s="39" t="n">
        <f aca="false">IF(OR(AND(AL3&lt;=74,AL3&lt;&gt;0),AND(AL4&lt;=74,AL4&lt;&gt;0)),$L$66*AL25,IF(AL3=75,$L$66*AL25*(12-$D$58)/12,IF(AL4=75,$L$66*AL25*(12-$D$59)/12,0)))</f>
        <v>0</v>
      </c>
      <c r="AM32" s="39" t="n">
        <f aca="false">IF(OR(AND(AM3&lt;=74,AM3&lt;&gt;0),AND(AM4&lt;=74,AM4&lt;&gt;0)),$L$66*AM25,IF(AM3=75,$L$66*AM25*(12-$D$58)/12,IF(AM4=75,$L$66*AM25*(12-$D$59)/12,0)))</f>
        <v>0</v>
      </c>
      <c r="AN32" s="39" t="n">
        <f aca="false">IF(OR(AND(AN3&lt;=74,AN3&lt;&gt;0),AND(AN4&lt;=74,AN4&lt;&gt;0)),$L$66*AN25,IF(AN3=75,$L$66*AN25*(12-$D$58)/12,IF(AN4=75,$L$66*AN25*(12-$D$59)/12,0)))</f>
        <v>0</v>
      </c>
      <c r="AO32" s="39" t="n">
        <f aca="false">IF(OR(AND(AO3&lt;=74,AO3&lt;&gt;0),AND(AO4&lt;=74,AO4&lt;&gt;0)),$L$66*AO25,IF(AO3=75,$L$66*AO25*(12-$D$58)/12,IF(AO4=75,$L$66*AO25*(12-$D$59)/12,0)))</f>
        <v>0</v>
      </c>
      <c r="AP32" s="39" t="n">
        <f aca="false">IF(OR(AND(AP3&lt;=74,AP3&lt;&gt;0),AND(AP4&lt;=74,AP4&lt;&gt;0)),$L$66*AP25,IF(AP3=75,$L$66*AP25*(12-$D$58)/12,IF(AP4=75,$L$66*AP25*(12-$D$59)/12,0)))</f>
        <v>0</v>
      </c>
      <c r="AQ32" s="39" t="n">
        <f aca="false">IF(OR(AND(AQ3&lt;=74,AQ3&lt;&gt;0),AND(AQ4&lt;=74,AQ4&lt;&gt;0)),$L$66*AQ25,IF(AQ3=75,$L$66*AQ25*(12-$D$58)/12,IF(AQ4=75,$L$66*AQ25*(12-$D$59)/12,0)))</f>
        <v>0</v>
      </c>
      <c r="AR32" s="39" t="n">
        <f aca="false">IF(OR(AND(AR3&lt;=74,AR3&lt;&gt;0),AND(AR4&lt;=74,AR4&lt;&gt;0)),$L$66*AR25,IF(AR3=75,$L$66*AR25*(12-$D$58)/12,IF(AR4=75,$L$66*AR25*(12-$D$59)/12,0)))</f>
        <v>0</v>
      </c>
      <c r="AS32" s="39" t="n">
        <f aca="false">IF(OR(AND(AS3&lt;=74,AS3&lt;&gt;0),AND(AS4&lt;=74,AS4&lt;&gt;0)),$L$66*AS25,IF(AS3=75,$L$66*AS25*(12-$D$58)/12,IF(AS4=75,$L$66*AS25*(12-$D$59)/12,0)))</f>
        <v>0</v>
      </c>
    </row>
    <row r="33" customFormat="false" ht="17" hidden="false" customHeight="true" outlineLevel="0" collapsed="false">
      <c r="A33" s="171"/>
      <c r="B33" s="117" t="s">
        <v>245</v>
      </c>
      <c r="C33" s="39"/>
      <c r="D33" s="39"/>
      <c r="E33" s="39" t="n">
        <f aca="false">ROUNDDOWN(IF(AND(E3&lt;=74,E3&lt;&gt;0),$I$66*E25,IF(E3=75,$I$66*E25*(12-$D$58)/12,0)),-1)</f>
        <v>0</v>
      </c>
      <c r="F33" s="39" t="n">
        <f aca="false">ROUNDDOWN(IF(AND(F3&lt;=74,F3&lt;&gt;0),$I$66*F25,IF(F3=75,$I$66*F25*(12-$D$58)/12,0)),-1)</f>
        <v>0</v>
      </c>
      <c r="G33" s="39" t="n">
        <f aca="false">ROUNDDOWN(IF(AND(G3&lt;=74,G3&lt;&gt;0),$I$66*G25,IF(G3=75,$I$66*G25*(12-$D$58)/12,0)),-1)</f>
        <v>0</v>
      </c>
      <c r="H33" s="39" t="n">
        <f aca="false">ROUNDDOWN(IF(AND(H3&lt;=74,H3&lt;&gt;0),$I$66*H25,IF(H3=75,$I$66*H25*(12-$D$58)/12,0)),-1)</f>
        <v>0</v>
      </c>
      <c r="I33" s="39" t="n">
        <f aca="false">ROUNDDOWN(IF(AND(I3&lt;=74,I3&lt;&gt;0),$I$66*I25,IF(I3=75,$I$66*I25*(12-$D$58)/12,0)),-1)</f>
        <v>0</v>
      </c>
      <c r="J33" s="39" t="n">
        <f aca="false">ROUNDDOWN(IF(AND(J3&lt;=74,J3&lt;&gt;0),$I$66*J25,IF(J3=75,$I$66*J25*(12-$D$58)/12,0)),-1)</f>
        <v>0</v>
      </c>
      <c r="K33" s="39" t="n">
        <f aca="false">ROUNDDOWN(IF(AND(K3&lt;=74,K3&lt;&gt;0),$I$66*K25,IF(K3=75,$I$66*K25*(12-$D$58)/12,0)),-1)</f>
        <v>0</v>
      </c>
      <c r="L33" s="39" t="n">
        <f aca="false">ROUNDDOWN(IF(AND(L3&lt;=74,L3&lt;&gt;0),$I$66*L25,IF(L3=75,$I$66*L25*(12-$D$58)/12,0)),-1)</f>
        <v>0</v>
      </c>
      <c r="M33" s="39" t="n">
        <f aca="false">ROUNDDOWN(IF(AND(M3&lt;=74,M3&lt;&gt;0),$I$66*M25,IF(M3=75,$I$66*M25*(12-$D$58)/12,0)),-1)</f>
        <v>0</v>
      </c>
      <c r="N33" s="39" t="n">
        <f aca="false">ROUNDDOWN(IF(AND(N3&lt;=74,N3&lt;&gt;0),$I$66*N25,IF(N3=75,$I$66*N25*(12-$D$58)/12,0)),-1)</f>
        <v>0</v>
      </c>
      <c r="O33" s="39" t="n">
        <f aca="false">ROUNDDOWN(IF(AND(O3&lt;=74,O3&lt;&gt;0),$I$66*O25,IF(O3=75,$I$66*O25*(12-$D$58)/12,0)),-1)</f>
        <v>0</v>
      </c>
      <c r="P33" s="39" t="n">
        <f aca="false">ROUNDDOWN(IF(AND(P3&lt;=74,P3&lt;&gt;0),$I$66*P25,IF(P3=75,$I$66*P25*(12-$D$58)/12,0)),-1)</f>
        <v>0</v>
      </c>
      <c r="Q33" s="39" t="n">
        <f aca="false">ROUNDDOWN(IF(AND(Q3&lt;=74,Q3&lt;&gt;0),$I$66*Q25,IF(Q3=75,$I$66*Q25*(12-$D$58)/12,0)),-1)</f>
        <v>0</v>
      </c>
      <c r="R33" s="39" t="n">
        <f aca="false">ROUNDDOWN(IF(AND(R3&lt;=74,R3&lt;&gt;0),$I$66*R25,IF(R3=75,$I$66*R25*(12-$D$58)/12,0)),-1)</f>
        <v>0</v>
      </c>
      <c r="S33" s="39" t="n">
        <f aca="false">ROUNDDOWN(IF(AND(S3&lt;=74,S3&lt;&gt;0),$I$66*S25,IF(S3=75,$I$66*S25*(12-$D$58)/12,0)),-1)</f>
        <v>0</v>
      </c>
      <c r="T33" s="39" t="n">
        <f aca="false">ROUNDDOWN(IF(AND(T3&lt;=74,T3&lt;&gt;0),$I$66*T25,IF(T3=75,$I$66*T25*(12-$D$58)/12,0)),-1)</f>
        <v>0</v>
      </c>
      <c r="U33" s="39" t="n">
        <f aca="false">ROUNDDOWN(IF(AND(U3&lt;=74,U3&lt;&gt;0),$I$66*U25,IF(U3=75,$I$66*U25*(12-$D$58)/12,0)),-1)</f>
        <v>0</v>
      </c>
      <c r="V33" s="39" t="n">
        <f aca="false">ROUNDDOWN(IF(AND(V3&lt;=74,V3&lt;&gt;0),$I$66*V25,IF(V3=75,$I$66*V25*(12-$D$58)/12,0)),-1)</f>
        <v>0</v>
      </c>
      <c r="W33" s="39" t="n">
        <f aca="false">ROUNDDOWN(IF(AND(W3&lt;=74,W3&lt;&gt;0),$I$66*W25,IF(W3=75,$I$66*W25*(12-$D$58)/12,0)),-1)</f>
        <v>0</v>
      </c>
      <c r="X33" s="39" t="n">
        <f aca="false">ROUNDDOWN(IF(AND(X3&lt;=74,X3&lt;&gt;0),$I$66*X25,IF(X3=75,$I$66*X25*(12-$D$58)/12,0)),-1)</f>
        <v>0</v>
      </c>
      <c r="Y33" s="39" t="n">
        <f aca="false">ROUNDDOWN(IF(AND(Y3&lt;=74,Y3&lt;&gt;0),$I$66*Y25,IF(Y3=75,$I$66*Y25*(12-$D$58)/12,0)),-1)</f>
        <v>0</v>
      </c>
      <c r="Z33" s="39" t="n">
        <f aca="false">ROUNDDOWN(IF(AND(Z3&lt;=74,Z3&lt;&gt;0),$I$66*Z25,IF(Z3=75,$I$66*Z25*(12-$D$58)/12,0)),-1)</f>
        <v>0</v>
      </c>
      <c r="AA33" s="39" t="n">
        <f aca="false">ROUNDDOWN(IF(AND(AA3&lt;=74,AA3&lt;&gt;0),$I$66*AA25,IF(AA3=75,$I$66*AA25*(12-$D$58)/12,0)),-1)</f>
        <v>0</v>
      </c>
      <c r="AB33" s="39" t="n">
        <f aca="false">ROUNDDOWN(IF(AND(AB3&lt;=74,AB3&lt;&gt;0),$I$66*AB25,IF(AB3=75,$I$66*AB25*(12-$D$58)/12,0)),-1)</f>
        <v>0</v>
      </c>
      <c r="AC33" s="39" t="n">
        <f aca="false">ROUNDDOWN(IF(AND(AC3&lt;=74,AC3&lt;&gt;0),$I$66*AC25,IF(AC3=75,$I$66*AC25*(12-$D$58)/12,0)),-1)</f>
        <v>0</v>
      </c>
      <c r="AD33" s="39" t="n">
        <f aca="false">ROUNDDOWN(IF(AND(AD3&lt;=74,AD3&lt;&gt;0),$I$66*AD25,IF(AD3=75,$I$66*AD25*(12-$D$58)/12,0)),-1)</f>
        <v>0</v>
      </c>
      <c r="AE33" s="39" t="n">
        <f aca="false">ROUNDDOWN(IF(AND(AE3&lt;=74,AE3&lt;&gt;0),$I$66*AE25,IF(AE3=75,$I$66*AE25*(12-$D$58)/12,0)),-1)</f>
        <v>0</v>
      </c>
      <c r="AF33" s="39" t="n">
        <f aca="false">ROUNDDOWN(IF(AND(AF3&lt;=74,AF3&lt;&gt;0),$I$66*AF25,IF(AF3=75,$I$66*AF25*(12-$D$58)/12,0)),-1)</f>
        <v>0</v>
      </c>
      <c r="AG33" s="39" t="n">
        <f aca="false">ROUNDDOWN(IF(AND(AG3&lt;=74,AG3&lt;&gt;0),$I$66*AG25,IF(AG3=75,$I$66*AG25*(12-$D$58)/12,0)),-1)</f>
        <v>0</v>
      </c>
      <c r="AH33" s="39" t="n">
        <f aca="false">ROUNDDOWN(IF(AND(AH3&lt;=74,AH3&lt;&gt;0),$I$66*AH25,IF(AH3=75,$I$66*AH25*(12-$D$58)/12,0)),-1)</f>
        <v>0</v>
      </c>
      <c r="AI33" s="39" t="n">
        <f aca="false">ROUNDDOWN(IF(AND(AI3&lt;=74,AI3&lt;&gt;0),$I$66*AI25,IF(AI3=75,$I$66*AI25*(12-$D$58)/12,0)),-1)</f>
        <v>0</v>
      </c>
      <c r="AJ33" s="39" t="n">
        <f aca="false">ROUNDDOWN(IF(AND(AJ3&lt;=74,AJ3&lt;&gt;0),$I$66*AJ25,IF(AJ3=75,$I$66*AJ25*(12-$D$58)/12,0)),-1)</f>
        <v>0</v>
      </c>
      <c r="AK33" s="39" t="n">
        <f aca="false">ROUNDDOWN(IF(AND(AK3&lt;=74,AK3&lt;&gt;0),$I$66*AK25,IF(AK3=75,$I$66*AK25*(12-$D$58)/12,0)),-1)</f>
        <v>0</v>
      </c>
      <c r="AL33" s="39" t="n">
        <f aca="false">ROUNDDOWN(IF(AND(AL3&lt;=74,AL3&lt;&gt;0),$I$66*AL25,IF(AL3=75,$I$66*AL25*(12-$D$58)/12,0)),-1)</f>
        <v>0</v>
      </c>
      <c r="AM33" s="39" t="n">
        <f aca="false">ROUNDDOWN(IF(AND(AM3&lt;=74,AM3&lt;&gt;0),$I$66*AM25,IF(AM3=75,$I$66*AM25*(12-$D$58)/12,0)),-1)</f>
        <v>0</v>
      </c>
      <c r="AN33" s="39" t="n">
        <f aca="false">ROUNDDOWN(IF(AND(AN3&lt;=74,AN3&lt;&gt;0),$I$66*AN25,IF(AN3=75,$I$66*AN25*(12-$D$58)/12,0)),-1)</f>
        <v>0</v>
      </c>
      <c r="AO33" s="39" t="n">
        <f aca="false">ROUNDDOWN(IF(AND(AO3&lt;=74,AO3&lt;&gt;0),$I$66*AO25,IF(AO3=75,$I$66*AO25*(12-$D$58)/12,0)),-1)</f>
        <v>0</v>
      </c>
      <c r="AP33" s="39" t="n">
        <f aca="false">ROUNDDOWN(IF(AND(AP3&lt;=74,AP3&lt;&gt;0),$I$66*AP25,IF(AP3=75,$I$66*AP25*(12-$D$58)/12,0)),-1)</f>
        <v>0</v>
      </c>
      <c r="AQ33" s="39" t="n">
        <f aca="false">ROUNDDOWN(IF(AND(AQ3&lt;=74,AQ3&lt;&gt;0),$I$66*AQ25,IF(AQ3=75,$I$66*AQ25*(12-$D$58)/12,0)),-1)</f>
        <v>0</v>
      </c>
      <c r="AR33" s="39" t="n">
        <f aca="false">ROUNDDOWN(IF(AND(AR3&lt;=74,AR3&lt;&gt;0),$I$66*AR25,IF(AR3=75,$I$66*AR25*(12-$D$58)/12,0)),-1)</f>
        <v>0</v>
      </c>
      <c r="AS33" s="39" t="n">
        <f aca="false">ROUNDDOWN(IF(AND(AS3&lt;=74,AS3&lt;&gt;0),$I$66*AS25,IF(AS3=75,$I$66*AS25*(12-$D$58)/12,0)),-1)</f>
        <v>0</v>
      </c>
    </row>
    <row r="34" customFormat="false" ht="17" hidden="false" customHeight="false" outlineLevel="0" collapsed="false">
      <c r="A34" s="171"/>
      <c r="B34" s="117" t="s">
        <v>246</v>
      </c>
      <c r="C34" s="39"/>
      <c r="D34" s="39"/>
      <c r="E34" s="39" t="n">
        <f aca="false">ROUNDDOWN(IF(AND(E4&lt;=74,E4&lt;&gt;0),$I$66*E25,IF(E4=75,$I$66*E25*(12-$D$59)/12,0)),-1)</f>
        <v>0</v>
      </c>
      <c r="F34" s="39" t="n">
        <f aca="false">ROUNDDOWN(IF(AND(F4&lt;=74,F4&lt;&gt;0),$I$66*F25,IF(F4=75,$I$66*F25*(12-$D$59)/12,0)),-1)</f>
        <v>0</v>
      </c>
      <c r="G34" s="39" t="n">
        <f aca="false">ROUNDDOWN(IF(AND(G4&lt;=74,G4&lt;&gt;0),$I$66*G25,IF(G4=75,$I$66*G25*(12-$D$59)/12,0)),-1)</f>
        <v>0</v>
      </c>
      <c r="H34" s="39" t="n">
        <f aca="false">ROUNDDOWN(IF(AND(H4&lt;=74,H4&lt;&gt;0),$I$66*H25,IF(H4=75,$I$66*H25*(12-$D$59)/12,0)),-1)</f>
        <v>0</v>
      </c>
      <c r="I34" s="39" t="n">
        <f aca="false">ROUNDDOWN(IF(AND(I4&lt;=74,I4&lt;&gt;0),$I$66*I25,IF(I4=75,$I$66*I25*(12-$D$59)/12,0)),-1)</f>
        <v>0</v>
      </c>
      <c r="J34" s="39" t="n">
        <f aca="false">ROUNDDOWN(IF(AND(J4&lt;=74,J4&lt;&gt;0),$I$66*J25,IF(J4=75,$I$66*J25*(12-$D$59)/12,0)),-1)</f>
        <v>0</v>
      </c>
      <c r="K34" s="39" t="n">
        <f aca="false">ROUNDDOWN(IF(AND(K4&lt;=74,K4&lt;&gt;0),$I$66*K25,IF(K4=75,$I$66*K25*(12-$D$59)/12,0)),-1)</f>
        <v>0</v>
      </c>
      <c r="L34" s="39" t="n">
        <f aca="false">ROUNDDOWN(IF(AND(L4&lt;=74,L4&lt;&gt;0),$I$66*L25,IF(L4=75,$I$66*L25*(12-$D$59)/12,0)),-1)</f>
        <v>0</v>
      </c>
      <c r="M34" s="39" t="n">
        <f aca="false">ROUNDDOWN(IF(AND(M4&lt;=74,M4&lt;&gt;0),$I$66*M25,IF(M4=75,$I$66*M25*(12-$D$59)/12,0)),-1)</f>
        <v>0</v>
      </c>
      <c r="N34" s="39" t="n">
        <f aca="false">ROUNDDOWN(IF(AND(N4&lt;=74,N4&lt;&gt;0),$I$66*N25,IF(N4=75,$I$66*N25*(12-$D$59)/12,0)),-1)</f>
        <v>0</v>
      </c>
      <c r="O34" s="39" t="n">
        <f aca="false">ROUNDDOWN(IF(AND(O4&lt;=74,O4&lt;&gt;0),$I$66*O25,IF(O4=75,$I$66*O25*(12-$D$59)/12,0)),-1)</f>
        <v>0</v>
      </c>
      <c r="P34" s="39" t="n">
        <f aca="false">ROUNDDOWN(IF(AND(P4&lt;=74,P4&lt;&gt;0),$I$66*P25,IF(P4=75,$I$66*P25*(12-$D$59)/12,0)),-1)</f>
        <v>0</v>
      </c>
      <c r="Q34" s="39" t="n">
        <f aca="false">ROUNDDOWN(IF(AND(Q4&lt;=74,Q4&lt;&gt;0),$I$66*Q25,IF(Q4=75,$I$66*Q25*(12-$D$59)/12,0)),-1)</f>
        <v>0</v>
      </c>
      <c r="R34" s="39" t="n">
        <f aca="false">ROUNDDOWN(IF(AND(R4&lt;=74,R4&lt;&gt;0),$I$66*R25,IF(R4=75,$I$66*R25*(12-$D$59)/12,0)),-1)</f>
        <v>0</v>
      </c>
      <c r="S34" s="39" t="n">
        <f aca="false">ROUNDDOWN(IF(AND(S4&lt;=74,S4&lt;&gt;0),$I$66*S25,IF(S4=75,$I$66*S25*(12-$D$59)/12,0)),-1)</f>
        <v>0</v>
      </c>
      <c r="T34" s="39" t="n">
        <f aca="false">ROUNDDOWN(IF(AND(T4&lt;=74,T4&lt;&gt;0),$I$66*T25,IF(T4=75,$I$66*T25*(12-$D$59)/12,0)),-1)</f>
        <v>0</v>
      </c>
      <c r="U34" s="39" t="n">
        <f aca="false">ROUNDDOWN(IF(AND(U4&lt;=74,U4&lt;&gt;0),$I$66*U25,IF(U4=75,$I$66*U25*(12-$D$59)/12,0)),-1)</f>
        <v>0</v>
      </c>
      <c r="V34" s="39" t="n">
        <f aca="false">ROUNDDOWN(IF(AND(V4&lt;=74,V4&lt;&gt;0),$I$66*V25,IF(V4=75,$I$66*V25*(12-$D$59)/12,0)),-1)</f>
        <v>0</v>
      </c>
      <c r="W34" s="39" t="n">
        <f aca="false">ROUNDDOWN(IF(AND(W4&lt;=74,W4&lt;&gt;0),$I$66*W25,IF(W4=75,$I$66*W25*(12-$D$59)/12,0)),-1)</f>
        <v>0</v>
      </c>
      <c r="X34" s="39" t="n">
        <f aca="false">ROUNDDOWN(IF(AND(X4&lt;=74,X4&lt;&gt;0),$I$66*X25,IF(X4=75,$I$66*X25*(12-$D$59)/12,0)),-1)</f>
        <v>0</v>
      </c>
      <c r="Y34" s="39" t="n">
        <f aca="false">ROUNDDOWN(IF(AND(Y4&lt;=74,Y4&lt;&gt;0),$I$66*Y25,IF(Y4=75,$I$66*Y25*(12-$D$59)/12,0)),-1)</f>
        <v>0</v>
      </c>
      <c r="Z34" s="39" t="n">
        <f aca="false">ROUNDDOWN(IF(AND(Z4&lt;=74,Z4&lt;&gt;0),$I$66*Z25,IF(Z4=75,$I$66*Z25*(12-$D$59)/12,0)),-1)</f>
        <v>0</v>
      </c>
      <c r="AA34" s="39" t="n">
        <f aca="false">ROUNDDOWN(IF(AND(AA4&lt;=74,AA4&lt;&gt;0),$I$66*AA25,IF(AA4=75,$I$66*AA25*(12-$D$59)/12,0)),-1)</f>
        <v>0</v>
      </c>
      <c r="AB34" s="39" t="n">
        <f aca="false">ROUNDDOWN(IF(AND(AB4&lt;=74,AB4&lt;&gt;0),$I$66*AB25,IF(AB4=75,$I$66*AB25*(12-$D$59)/12,0)),-1)</f>
        <v>0</v>
      </c>
      <c r="AC34" s="39" t="n">
        <f aca="false">ROUNDDOWN(IF(AND(AC4&lt;=74,AC4&lt;&gt;0),$I$66*AC25,IF(AC4=75,$I$66*AC25*(12-$D$59)/12,0)),-1)</f>
        <v>0</v>
      </c>
      <c r="AD34" s="39" t="n">
        <f aca="false">ROUNDDOWN(IF(AND(AD4&lt;=74,AD4&lt;&gt;0),$I$66*AD25,IF(AD4=75,$I$66*AD25*(12-$D$59)/12,0)),-1)</f>
        <v>0</v>
      </c>
      <c r="AE34" s="39" t="n">
        <f aca="false">ROUNDDOWN(IF(AND(AE4&lt;=74,AE4&lt;&gt;0),$I$66*AE25,IF(AE4=75,$I$66*AE25*(12-$D$59)/12,0)),-1)</f>
        <v>0</v>
      </c>
      <c r="AF34" s="39" t="n">
        <f aca="false">ROUNDDOWN(IF(AND(AF4&lt;=74,AF4&lt;&gt;0),$I$66*AF25,IF(AF4=75,$I$66*AF25*(12-$D$59)/12,0)),-1)</f>
        <v>0</v>
      </c>
      <c r="AG34" s="39" t="n">
        <f aca="false">ROUNDDOWN(IF(AND(AG4&lt;=74,AG4&lt;&gt;0),$I$66*AG25,IF(AG4=75,$I$66*AG25*(12-$D$59)/12,0)),-1)</f>
        <v>0</v>
      </c>
      <c r="AH34" s="39" t="n">
        <f aca="false">ROUNDDOWN(IF(AND(AH4&lt;=74,AH4&lt;&gt;0),$I$66*AH25,IF(AH4=75,$I$66*AH25*(12-$D$59)/12,0)),-1)</f>
        <v>0</v>
      </c>
      <c r="AI34" s="39" t="n">
        <f aca="false">ROUNDDOWN(IF(AND(AI4&lt;=74,AI4&lt;&gt;0),$I$66*AI25,IF(AI4=75,$I$66*AI25*(12-$D$59)/12,0)),-1)</f>
        <v>0</v>
      </c>
      <c r="AJ34" s="39" t="n">
        <f aca="false">ROUNDDOWN(IF(AND(AJ4&lt;=74,AJ4&lt;&gt;0),$I$66*AJ25,IF(AJ4=75,$I$66*AJ25*(12-$D$59)/12,0)),-1)</f>
        <v>0</v>
      </c>
      <c r="AK34" s="39" t="n">
        <f aca="false">ROUNDDOWN(IF(AND(AK4&lt;=74,AK4&lt;&gt;0),$I$66*AK25,IF(AK4=75,$I$66*AK25*(12-$D$59)/12,0)),-1)</f>
        <v>0</v>
      </c>
      <c r="AL34" s="39" t="n">
        <f aca="false">ROUNDDOWN(IF(AND(AL4&lt;=74,AL4&lt;&gt;0),$I$66*AL25,IF(AL4=75,$I$66*AL25*(12-$D$59)/12,0)),-1)</f>
        <v>0</v>
      </c>
      <c r="AM34" s="39" t="n">
        <f aca="false">ROUNDDOWN(IF(AND(AM4&lt;=74,AM4&lt;&gt;0),$I$66*AM25,IF(AM4=75,$I$66*AM25*(12-$D$59)/12,0)),-1)</f>
        <v>0</v>
      </c>
      <c r="AN34" s="39" t="n">
        <f aca="false">ROUNDDOWN(IF(AND(AN4&lt;=74,AN4&lt;&gt;0),$I$66*AN25,IF(AN4=75,$I$66*AN25*(12-$D$59)/12,0)),-1)</f>
        <v>0</v>
      </c>
      <c r="AO34" s="39" t="n">
        <f aca="false">ROUNDDOWN(IF(AND(AO4&lt;=74,AO4&lt;&gt;0),$I$66*AO25,IF(AO4=75,$I$66*AO25*(12-$D$59)/12,0)),-1)</f>
        <v>0</v>
      </c>
      <c r="AP34" s="39" t="n">
        <f aca="false">ROUNDDOWN(IF(AND(AP4&lt;=74,AP4&lt;&gt;0),$I$66*AP25,IF(AP4=75,$I$66*AP25*(12-$D$59)/12,0)),-1)</f>
        <v>0</v>
      </c>
      <c r="AQ34" s="39" t="n">
        <f aca="false">ROUNDDOWN(IF(AND(AQ4&lt;=74,AQ4&lt;&gt;0),$I$66*AQ25,IF(AQ4=75,$I$66*AQ25*(12-$D$59)/12,0)),-1)</f>
        <v>0</v>
      </c>
      <c r="AR34" s="39" t="n">
        <f aca="false">ROUNDDOWN(IF(AND(AR4&lt;=74,AR4&lt;&gt;0),$I$66*AR25,IF(AR4=75,$I$66*AR25*(12-$D$59)/12,0)),-1)</f>
        <v>0</v>
      </c>
      <c r="AS34" s="39" t="n">
        <f aca="false">ROUNDDOWN(IF(AND(AS4&lt;=74,AS4&lt;&gt;0),$I$66*AS25,IF(AS4=75,$I$66*AS25*(12-$D$59)/12,0)),-1)</f>
        <v>0</v>
      </c>
    </row>
    <row r="35" s="105" customFormat="true" ht="17" hidden="false" customHeight="false" outlineLevel="0" collapsed="false">
      <c r="A35" s="173" t="s">
        <v>249</v>
      </c>
      <c r="B35" s="173"/>
      <c r="C35" s="56" t="n">
        <f aca="false">SUM(C31:C34)</f>
        <v>0</v>
      </c>
      <c r="D35" s="56" t="n">
        <f aca="false">SUM(D31:D34)</f>
        <v>0</v>
      </c>
      <c r="E35" s="56" t="n">
        <f aca="false">SUM(E31:E34)</f>
        <v>0</v>
      </c>
      <c r="F35" s="56" t="n">
        <f aca="false">SUM(F31:F34)</f>
        <v>0</v>
      </c>
      <c r="G35" s="56" t="n">
        <f aca="false">SUM(G31:G34)</f>
        <v>0</v>
      </c>
      <c r="H35" s="56" t="n">
        <f aca="false">SUM(H31:H34)</f>
        <v>0</v>
      </c>
      <c r="I35" s="56" t="n">
        <f aca="false">SUM(I31:I34)</f>
        <v>0</v>
      </c>
      <c r="J35" s="56" t="n">
        <f aca="false">SUM(J31:J34)</f>
        <v>0</v>
      </c>
      <c r="K35" s="56" t="n">
        <f aca="false">SUM(K31:K34)</f>
        <v>0</v>
      </c>
      <c r="L35" s="56" t="n">
        <f aca="false">SUM(L31:L34)</f>
        <v>0</v>
      </c>
      <c r="M35" s="56" t="n">
        <f aca="false">SUM(M31:M34)</f>
        <v>0</v>
      </c>
      <c r="N35" s="56" t="n">
        <f aca="false">SUM(N31:N34)</f>
        <v>0</v>
      </c>
      <c r="O35" s="56" t="n">
        <f aca="false">SUM(O31:O34)</f>
        <v>0</v>
      </c>
      <c r="P35" s="56" t="n">
        <f aca="false">SUM(P31:P34)</f>
        <v>0</v>
      </c>
      <c r="Q35" s="56" t="n">
        <f aca="false">SUM(Q31:Q34)</f>
        <v>0</v>
      </c>
      <c r="R35" s="56" t="n">
        <f aca="false">SUM(R31:R34)</f>
        <v>0</v>
      </c>
      <c r="S35" s="56" t="n">
        <f aca="false">SUM(S31:S34)</f>
        <v>0</v>
      </c>
      <c r="T35" s="56" t="n">
        <f aca="false">SUM(T31:T34)</f>
        <v>0</v>
      </c>
      <c r="U35" s="56" t="n">
        <f aca="false">SUM(U31:U34)</f>
        <v>0</v>
      </c>
      <c r="V35" s="56" t="n">
        <f aca="false">SUM(V31:V34)</f>
        <v>0</v>
      </c>
      <c r="W35" s="56" t="n">
        <f aca="false">SUM(W31:W34)</f>
        <v>0</v>
      </c>
      <c r="X35" s="56" t="n">
        <f aca="false">SUM(X31:X34)</f>
        <v>0</v>
      </c>
      <c r="Y35" s="56" t="n">
        <f aca="false">SUM(Y31:Y34)</f>
        <v>0</v>
      </c>
      <c r="Z35" s="56" t="n">
        <f aca="false">SUM(Z31:Z34)</f>
        <v>0</v>
      </c>
      <c r="AA35" s="56" t="n">
        <f aca="false">SUM(AA31:AA34)</f>
        <v>0</v>
      </c>
      <c r="AB35" s="56" t="n">
        <f aca="false">SUM(AB31:AB34)</f>
        <v>0</v>
      </c>
      <c r="AC35" s="56" t="n">
        <f aca="false">SUM(AC31:AC34)</f>
        <v>0</v>
      </c>
      <c r="AD35" s="56" t="n">
        <f aca="false">SUM(AD31:AD34)</f>
        <v>0</v>
      </c>
      <c r="AE35" s="56" t="n">
        <f aca="false">SUM(AE31:AE34)</f>
        <v>0</v>
      </c>
      <c r="AF35" s="56" t="n">
        <f aca="false">SUM(AF31:AF34)</f>
        <v>0</v>
      </c>
      <c r="AG35" s="56" t="n">
        <f aca="false">SUM(AG31:AG34)</f>
        <v>0</v>
      </c>
      <c r="AH35" s="56" t="n">
        <f aca="false">SUM(AH31:AH34)</f>
        <v>0</v>
      </c>
      <c r="AI35" s="56" t="n">
        <f aca="false">SUM(AI31:AI34)</f>
        <v>0</v>
      </c>
      <c r="AJ35" s="56" t="n">
        <f aca="false">SUM(AJ31:AJ34)</f>
        <v>0</v>
      </c>
      <c r="AK35" s="56" t="n">
        <f aca="false">SUM(AK31:AK34)</f>
        <v>0</v>
      </c>
      <c r="AL35" s="56" t="n">
        <f aca="false">SUM(AL31:AL34)</f>
        <v>0</v>
      </c>
      <c r="AM35" s="56" t="n">
        <f aca="false">SUM(AM31:AM34)</f>
        <v>0</v>
      </c>
      <c r="AN35" s="56" t="n">
        <f aca="false">SUM(AN31:AN34)</f>
        <v>0</v>
      </c>
      <c r="AO35" s="56" t="n">
        <f aca="false">SUM(AO31:AO34)</f>
        <v>0</v>
      </c>
      <c r="AP35" s="56" t="n">
        <f aca="false">SUM(AP31:AP34)</f>
        <v>0</v>
      </c>
      <c r="AQ35" s="56" t="n">
        <f aca="false">SUM(AQ31:AQ34)</f>
        <v>0</v>
      </c>
      <c r="AR35" s="56" t="n">
        <f aca="false">SUM(AR31:AR34)</f>
        <v>0</v>
      </c>
      <c r="AS35" s="56" t="n">
        <f aca="false">SUM(AS31:AS34)</f>
        <v>0</v>
      </c>
    </row>
    <row r="36" s="2" customFormat="true" ht="17" hidden="false" customHeight="true" outlineLevel="0" collapsed="false">
      <c r="A36" s="174" t="s">
        <v>250</v>
      </c>
      <c r="B36" s="39" t="s">
        <v>243</v>
      </c>
      <c r="C36" s="39"/>
      <c r="D36" s="39"/>
      <c r="E36" s="39" t="n">
        <f aca="false">ROUNDDOWN(IF(AND(E3&lt;=64,E4&lt;=64,E3&gt;=41,E4&gt;=41),(D21+D22)*$G$69,IF(OR(E3&gt;=66,E3=0),IF(E4=0,0,D22*$G$69*IF(E4=40,$D$59/12,(IF(E4=65,(12-$D$59)/12,1)))),D21*$G$69*IF(E3=40,$D$58/12,(IF(E3=65,(12-$D$58)/12,1))))),-1)</f>
        <v>0</v>
      </c>
      <c r="F36" s="39" t="n">
        <f aca="false">ROUNDDOWN(IF(AND(F3&lt;=64,F4&lt;=64,F3&gt;=41,F4&gt;=41),(E21+E22)*$G$69,IF(OR(F3&gt;=66,F3=0),IF(F4=0,0,E22*$G$69*IF(F4=40,$D$59/12,(IF(F4=65,(12-$D$59)/12,1)))),E21*$G$69*IF(F3=40,$D$58/12,(IF(F3=65,(12-$D$58)/12,1))))),-1)</f>
        <v>0</v>
      </c>
      <c r="G36" s="39" t="n">
        <f aca="false">ROUNDDOWN(IF(AND(G3&lt;=64,G4&lt;=64,G3&gt;=41,G4&gt;=41),(F21+F22)*$G$69,IF(OR(G3&gt;=66,G3=0),IF(G4=0,0,F22*$G$69*IF(G4=40,$D$59/12,(IF(G4=65,(12-$D$59)/12,1)))),F21*$G$69*IF(G3=40,$D$58/12,(IF(G3=65,(12-$D$58)/12,1))))),-1)</f>
        <v>0</v>
      </c>
      <c r="H36" s="39" t="n">
        <f aca="false">ROUNDDOWN(IF(AND(H3&lt;=64,H4&lt;=64,H3&gt;=41,H4&gt;=41),(G21+G22)*$G$69,IF(OR(H3&gt;=66,H3=0),IF(H4=0,0,G22*$G$69*IF(H4=40,$D$59/12,(IF(H4=65,(12-$D$59)/12,1)))),G21*$G$69*IF(H3=40,$D$58/12,(IF(H3=65,(12-$D$58)/12,1))))),-1)</f>
        <v>0</v>
      </c>
      <c r="I36" s="39" t="n">
        <f aca="false">ROUNDDOWN(IF(AND(I3&lt;=64,I4&lt;=64,I3&gt;=41,I4&gt;=41),(H21+H22)*$G$69,IF(OR(I3&gt;=66,I3=0),IF(I4=0,0,H22*$G$69*IF(I4=40,$D$59/12,(IF(I4=65,(12-$D$59)/12,1)))),H21*$G$69*IF(I3=40,$D$58/12,(IF(I3=65,(12-$D$58)/12,1))))),-1)</f>
        <v>0</v>
      </c>
      <c r="J36" s="39" t="n">
        <f aca="false">ROUNDDOWN(IF(AND(J3&lt;=64,J4&lt;=64,J3&gt;=41,J4&gt;=41),(I21+I22)*$G$69,IF(OR(J3&gt;=66,J3=0),IF(J4=0,0,I22*$G$69*IF(J4=40,$D$59/12,(IF(J4=65,(12-$D$59)/12,1)))),I21*$G$69*IF(J3=40,$D$58/12,(IF(J3=65,(12-$D$58)/12,1))))),-1)</f>
        <v>0</v>
      </c>
      <c r="K36" s="39" t="n">
        <f aca="false">ROUNDDOWN(IF(AND(K3&lt;=64,K4&lt;=64,K3&gt;=41,K4&gt;=41),(J21+J22)*$G$69,IF(OR(K3&gt;=66,K3=0),IF(K4=0,0,J22*$G$69*IF(K4=40,$D$59/12,(IF(K4=65,(12-$D$59)/12,1)))),J21*$G$69*IF(K3=40,$D$58/12,(IF(K3=65,(12-$D$58)/12,1))))),-1)</f>
        <v>0</v>
      </c>
      <c r="L36" s="39" t="n">
        <f aca="false">ROUNDDOWN(IF(AND(L3&lt;=64,L4&lt;=64,L3&gt;=41,L4&gt;=41),(K21+K22)*$G$69,IF(OR(L3&gt;=66,L3=0),IF(L4=0,0,K22*$G$69*IF(L4=40,$D$59/12,(IF(L4=65,(12-$D$59)/12,1)))),K21*$G$69*IF(L3=40,$D$58/12,(IF(L3=65,(12-$D$58)/12,1))))),-1)</f>
        <v>0</v>
      </c>
      <c r="M36" s="39" t="n">
        <f aca="false">ROUNDDOWN(IF(AND(M3&lt;=64,M4&lt;=64,M3&gt;=41,M4&gt;=41),(L21+L22)*$G$69,IF(OR(M3&gt;=66,M3=0),IF(M4=0,0,L22*$G$69*IF(M4=40,$D$59/12,(IF(M4=65,(12-$D$59)/12,1)))),L21*$G$69*IF(M3=40,$D$58/12,(IF(M3=65,(12-$D$58)/12,1))))),-1)</f>
        <v>0</v>
      </c>
      <c r="N36" s="39" t="n">
        <f aca="false">ROUNDDOWN(IF(AND(N3&lt;=64,N4&lt;=64,N3&gt;=41,N4&gt;=41),(M21+M22)*$G$69,IF(OR(N3&gt;=66,N3=0),IF(N4=0,0,M22*$G$69*IF(N4=40,$D$59/12,(IF(N4=65,(12-$D$59)/12,1)))),M21*$G$69*IF(N3=40,$D$58/12,(IF(N3=65,(12-$D$58)/12,1))))),-1)</f>
        <v>0</v>
      </c>
      <c r="O36" s="39" t="n">
        <f aca="false">ROUNDDOWN(IF(AND(O3&lt;=64,O4&lt;=64,O3&gt;=41,O4&gt;=41),(N21+N22)*$G$69,IF(OR(O3&gt;=66,O3=0),IF(O4=0,0,N22*$G$69*IF(O4=40,$D$59/12,(IF(O4=65,(12-$D$59)/12,1)))),N21*$G$69*IF(O3=40,$D$58/12,(IF(O3=65,(12-$D$58)/12,1))))),-1)</f>
        <v>0</v>
      </c>
      <c r="P36" s="39" t="n">
        <f aca="false">ROUNDDOWN(IF(AND(P3&lt;=64,P4&lt;=64,P3&gt;=41,P4&gt;=41),(O21+O22)*$G$69,IF(OR(P3&gt;=66,P3=0),IF(P4=0,0,O22*$G$69*IF(P4=40,$D$59/12,(IF(P4=65,(12-$D$59)/12,1)))),O21*$G$69*IF(P3=40,$D$58/12,(IF(P3=65,(12-$D$58)/12,1))))),-1)</f>
        <v>0</v>
      </c>
      <c r="Q36" s="39" t="n">
        <f aca="false">ROUNDDOWN(IF(AND(Q3&lt;=64,Q4&lt;=64,Q3&gt;=41,Q4&gt;=41),(P21+P22)*$G$69,IF(OR(Q3&gt;=66,Q3=0),IF(Q4=0,0,P22*$G$69*IF(Q4=40,$D$59/12,(IF(Q4=65,(12-$D$59)/12,1)))),P21*$G$69*IF(Q3=40,$D$58/12,(IF(Q3=65,(12-$D$58)/12,1))))),-1)</f>
        <v>0</v>
      </c>
      <c r="R36" s="39" t="n">
        <f aca="false">ROUNDDOWN(IF(AND(R3&lt;=64,R4&lt;=64,R3&gt;=41,R4&gt;=41),(Q21+Q22)*$G$69,IF(OR(R3&gt;=66,R3=0),IF(R4=0,0,Q22*$G$69*IF(R4=40,$D$59/12,(IF(R4=65,(12-$D$59)/12,1)))),Q21*$G$69*IF(R3=40,$D$58/12,(IF(R3=65,(12-$D$58)/12,1))))),-1)</f>
        <v>0</v>
      </c>
      <c r="S36" s="39" t="n">
        <f aca="false">ROUNDDOWN(IF(AND(S3&lt;=64,S4&lt;=64,S3&gt;=41,S4&gt;=41),(R21+R22)*$G$69,IF(OR(S3&gt;=66,S3=0),IF(S4=0,0,R22*$G$69*IF(S4=40,$D$59/12,(IF(S4=65,(12-$D$59)/12,1)))),R21*$G$69*IF(S3=40,$D$58/12,(IF(S3=65,(12-$D$58)/12,1))))),-1)</f>
        <v>0</v>
      </c>
      <c r="T36" s="39" t="n">
        <f aca="false">ROUNDDOWN(IF(AND(T3&lt;=64,T4&lt;=64,T3&gt;=41,T4&gt;=41),(S21+S22)*$G$69,IF(OR(T3&gt;=66,T3=0),IF(T4=0,0,S22*$G$69*IF(T4=40,$D$59/12,(IF(T4=65,(12-$D$59)/12,1)))),S21*$G$69*IF(T3=40,$D$58/12,(IF(T3=65,(12-$D$58)/12,1))))),-1)</f>
        <v>0</v>
      </c>
      <c r="U36" s="39" t="n">
        <f aca="false">ROUNDDOWN(IF(AND(U3&lt;=64,U4&lt;=64,U3&gt;=41,U4&gt;=41),(T21+T22)*$G$69,IF(OR(U3&gt;=66,U3=0),IF(U4=0,0,T22*$G$69*IF(U4=40,$D$59/12,(IF(U4=65,(12-$D$59)/12,1)))),T21*$G$69*IF(U3=40,$D$58/12,(IF(U3=65,(12-$D$58)/12,1))))),-1)</f>
        <v>0</v>
      </c>
      <c r="V36" s="39" t="n">
        <f aca="false">ROUNDDOWN(IF(AND(V3&lt;=64,V4&lt;=64,V3&gt;=41,V4&gt;=41),(U21+U22)*$G$69,IF(OR(V3&gt;=66,V3=0),IF(V4=0,0,U22*$G$69*IF(V4=40,$D$59/12,(IF(V4=65,(12-$D$59)/12,1)))),U21*$G$69*IF(V3=40,$D$58/12,(IF(V3=65,(12-$D$58)/12,1))))),-1)</f>
        <v>0</v>
      </c>
      <c r="W36" s="39" t="n">
        <f aca="false">ROUNDDOWN(IF(AND(W3&lt;=64,W4&lt;=64,W3&gt;=41,W4&gt;=41),(V21+V22)*$G$69,IF(OR(W3&gt;=66,W3=0),IF(W4=0,0,V22*$G$69*IF(W4=40,$D$59/12,(IF(W4=65,(12-$D$59)/12,1)))),V21*$G$69*IF(W3=40,$D$58/12,(IF(W3=65,(12-$D$58)/12,1))))),-1)</f>
        <v>0</v>
      </c>
      <c r="X36" s="39" t="n">
        <f aca="false">ROUNDDOWN(IF(AND(X3&lt;=64,X4&lt;=64,X3&gt;=41,X4&gt;=41),(W21+W22)*$G$69,IF(OR(X3&gt;=66,X3=0),IF(X4=0,0,W22*$G$69*IF(X4=40,$D$59/12,(IF(X4=65,(12-$D$59)/12,1)))),W21*$G$69*IF(X3=40,$D$58/12,(IF(X3=65,(12-$D$58)/12,1))))),-1)</f>
        <v>0</v>
      </c>
      <c r="Y36" s="39" t="n">
        <f aca="false">ROUNDDOWN(IF(AND(Y3&lt;=64,Y4&lt;=64,Y3&gt;=41,Y4&gt;=41),(X21+X22)*$G$69,IF(OR(Y3&gt;=66,Y3=0),IF(Y4=0,0,X22*$G$69*IF(Y4=40,$D$59/12,(IF(Y4=65,(12-$D$59)/12,1)))),X21*$G$69*IF(Y3=40,$D$58/12,(IF(Y3=65,(12-$D$58)/12,1))))),-1)</f>
        <v>0</v>
      </c>
      <c r="Z36" s="39" t="n">
        <f aca="false">ROUNDDOWN(IF(AND(Z3&lt;=64,Z4&lt;=64,Z3&gt;=41,Z4&gt;=41),(Y21+Y22)*$G$69,IF(OR(Z3&gt;=66,Z3=0),IF(Z4=0,0,Y22*$G$69*IF(Z4=40,$D$59/12,(IF(Z4=65,(12-$D$59)/12,1)))),Y21*$G$69*IF(Z3=40,$D$58/12,(IF(Z3=65,(12-$D$58)/12,1))))),-1)</f>
        <v>0</v>
      </c>
      <c r="AA36" s="39" t="n">
        <f aca="false">ROUNDDOWN(IF(AND(AA3&lt;=64,AA4&lt;=64,AA3&gt;=41,AA4&gt;=41),(Z21+Z22)*$G$69,IF(OR(AA3&gt;=66,AA3=0),IF(AA4=0,0,Z22*$G$69*IF(AA4=40,$D$59/12,(IF(AA4=65,(12-$D$59)/12,1)))),Z21*$G$69*IF(AA3=40,$D$58/12,(IF(AA3=65,(12-$D$58)/12,1))))),-1)</f>
        <v>0</v>
      </c>
      <c r="AB36" s="39" t="n">
        <f aca="false">ROUNDDOWN(IF(AND(AB3&lt;=64,AB4&lt;=64,AB3&gt;=41,AB4&gt;=41),(AA21+AA22)*$G$69,IF(OR(AB3&gt;=66,AB3=0),IF(AB4=0,0,AA22*$G$69*IF(AB4=40,$D$59/12,(IF(AB4=65,(12-$D$59)/12,1)))),AA21*$G$69*IF(AB3=40,$D$58/12,(IF(AB3=65,(12-$D$58)/12,1))))),-1)</f>
        <v>0</v>
      </c>
      <c r="AC36" s="39" t="n">
        <f aca="false">ROUNDDOWN(IF(AND(AC3&lt;=64,AC4&lt;=64,AC3&gt;=41,AC4&gt;=41),(AB21+AB22)*$G$69,IF(OR(AC3&gt;=66,AC3=0),IF(AC4=0,0,AB22*$G$69*IF(AC4=40,$D$59/12,(IF(AC4=65,(12-$D$59)/12,1)))),AB21*$G$69*IF(AC3=40,$D$58/12,(IF(AC3=65,(12-$D$58)/12,1))))),-1)</f>
        <v>0</v>
      </c>
      <c r="AD36" s="39" t="n">
        <f aca="false">ROUNDDOWN(IF(AND(AD3&lt;=64,AD4&lt;=64,AD3&gt;=41,AD4&gt;=41),(AC21+AC22)*$G$69,IF(OR(AD3&gt;=66,AD3=0),IF(AD4=0,0,AC22*$G$69*IF(AD4=40,$D$59/12,(IF(AD4=65,(12-$D$59)/12,1)))),AC21*$G$69*IF(AD3=40,$D$58/12,(IF(AD3=65,(12-$D$58)/12,1))))),-1)</f>
        <v>0</v>
      </c>
      <c r="AE36" s="39" t="n">
        <f aca="false">ROUNDDOWN(IF(AND(AE3&lt;=64,AE4&lt;=64,AE3&gt;=41,AE4&gt;=41),(AD21+AD22)*$G$69,IF(OR(AE3&gt;=66,AE3=0),IF(AE4=0,0,AD22*$G$69*IF(AE4=40,$D$59/12,(IF(AE4=65,(12-$D$59)/12,1)))),AD21*$G$69*IF(AE3=40,$D$58/12,(IF(AE3=65,(12-$D$58)/12,1))))),-1)</f>
        <v>0</v>
      </c>
      <c r="AF36" s="39" t="n">
        <f aca="false">ROUNDDOWN(IF(AND(AF3&lt;=64,AF4&lt;=64,AF3&gt;=41,AF4&gt;=41),(AE21+AE22)*$G$69,IF(OR(AF3&gt;=66,AF3=0),IF(AF4=0,0,AE22*$G$69*IF(AF4=40,$D$59/12,(IF(AF4=65,(12-$D$59)/12,1)))),AE21*$G$69*IF(AF3=40,$D$58/12,(IF(AF3=65,(12-$D$58)/12,1))))),-1)</f>
        <v>0</v>
      </c>
      <c r="AG36" s="39" t="n">
        <f aca="false">ROUNDDOWN(IF(AND(AG3&lt;=64,AG4&lt;=64,AG3&gt;=41,AG4&gt;=41),(AF21+AF22)*$G$69,IF(OR(AG3&gt;=66,AG3=0),IF(AG4=0,0,AF22*$G$69*IF(AG4=40,$D$59/12,(IF(AG4=65,(12-$D$59)/12,1)))),AF21*$G$69*IF(AG3=40,$D$58/12,(IF(AG3=65,(12-$D$58)/12,1))))),-1)</f>
        <v>0</v>
      </c>
      <c r="AH36" s="39" t="n">
        <f aca="false">ROUNDDOWN(IF(AND(AH3&lt;=64,AH4&lt;=64,AH3&gt;=41,AH4&gt;=41),(AG21+AG22)*$G$69,IF(OR(AH3&gt;=66,AH3=0),IF(AH4=0,0,AG22*$G$69*IF(AH4=40,$D$59/12,(IF(AH4=65,(12-$D$59)/12,1)))),AG21*$G$69*IF(AH3=40,$D$58/12,(IF(AH3=65,(12-$D$58)/12,1))))),-1)</f>
        <v>0</v>
      </c>
      <c r="AI36" s="39" t="n">
        <f aca="false">ROUNDDOWN(IF(AND(AI3&lt;=64,AI4&lt;=64,AI3&gt;=41,AI4&gt;=41),(AH21+AH22)*$G$69,IF(OR(AI3&gt;=66,AI3=0),IF(AI4=0,0,AH22*$G$69*IF(AI4=40,$D$59/12,(IF(AI4=65,(12-$D$59)/12,1)))),AH21*$G$69*IF(AI3=40,$D$58/12,(IF(AI3=65,(12-$D$58)/12,1))))),-1)</f>
        <v>0</v>
      </c>
      <c r="AJ36" s="39" t="n">
        <f aca="false">ROUNDDOWN(IF(AND(AJ3&lt;=64,AJ4&lt;=64,AJ3&gt;=41,AJ4&gt;=41),(AI21+AI22)*$G$69,IF(OR(AJ3&gt;=66,AJ3=0),IF(AJ4=0,0,AI22*$G$69*IF(AJ4=40,$D$59/12,(IF(AJ4=65,(12-$D$59)/12,1)))),AI21*$G$69*IF(AJ3=40,$D$58/12,(IF(AJ3=65,(12-$D$58)/12,1))))),-1)</f>
        <v>0</v>
      </c>
      <c r="AK36" s="39" t="n">
        <f aca="false">ROUNDDOWN(IF(AND(AK3&lt;=64,AK4&lt;=64,AK3&gt;=41,AK4&gt;=41),(AJ21+AJ22)*$G$69,IF(OR(AK3&gt;=66,AK3=0),IF(AK4=0,0,AJ22*$G$69*IF(AK4=40,$D$59/12,(IF(AK4=65,(12-$D$59)/12,1)))),AJ21*$G$69*IF(AK3=40,$D$58/12,(IF(AK3=65,(12-$D$58)/12,1))))),-1)</f>
        <v>0</v>
      </c>
      <c r="AL36" s="39" t="n">
        <f aca="false">ROUNDDOWN(IF(AND(AL3&lt;=64,AL4&lt;=64,AL3&gt;=41,AL4&gt;=41),(AK21+AK22)*$G$69,IF(OR(AL3&gt;=66,AL3=0),IF(AL4=0,0,AK22*$G$69*IF(AL4=40,$D$59/12,(IF(AL4=65,(12-$D$59)/12,1)))),AK21*$G$69*IF(AL3=40,$D$58/12,(IF(AL3=65,(12-$D$58)/12,1))))),-1)</f>
        <v>0</v>
      </c>
      <c r="AM36" s="39" t="n">
        <f aca="false">ROUNDDOWN(IF(AND(AM3&lt;=64,AM4&lt;=64,AM3&gt;=41,AM4&gt;=41),(AL21+AL22)*$G$69,IF(OR(AM3&gt;=66,AM3=0),IF(AM4=0,0,AL22*$G$69*IF(AM4=40,$D$59/12,(IF(AM4=65,(12-$D$59)/12,1)))),AL21*$G$69*IF(AM3=40,$D$58/12,(IF(AM3=65,(12-$D$58)/12,1))))),-1)</f>
        <v>0</v>
      </c>
      <c r="AN36" s="39" t="n">
        <f aca="false">ROUNDDOWN(IF(AND(AN3&lt;=64,AN4&lt;=64,AN3&gt;=41,AN4&gt;=41),(AM21+AM22)*$G$69,IF(OR(AN3&gt;=66,AN3=0),IF(AN4=0,0,AM22*$G$69*IF(AN4=40,$D$59/12,(IF(AN4=65,(12-$D$59)/12,1)))),AM21*$G$69*IF(AN3=40,$D$58/12,(IF(AN3=65,(12-$D$58)/12,1))))),-1)</f>
        <v>0</v>
      </c>
      <c r="AO36" s="39" t="n">
        <f aca="false">ROUNDDOWN(IF(AND(AO3&lt;=64,AO4&lt;=64,AO3&gt;=41,AO4&gt;=41),(AN21+AN22)*$G$69,IF(OR(AO3&gt;=66,AO3=0),IF(AO4=0,0,AN22*$G$69*IF(AO4=40,$D$59/12,(IF(AO4=65,(12-$D$59)/12,1)))),AN21*$G$69*IF(AO3=40,$D$58/12,(IF(AO3=65,(12-$D$58)/12,1))))),-1)</f>
        <v>0</v>
      </c>
      <c r="AP36" s="39" t="n">
        <f aca="false">ROUNDDOWN(IF(AND(AP3&lt;=64,AP4&lt;=64,AP3&gt;=41,AP4&gt;=41),(AO21+AO22)*$G$69,IF(OR(AP3&gt;=66,AP3=0),IF(AP4=0,0,AO22*$G$69*IF(AP4=40,$D$59/12,(IF(AP4=65,(12-$D$59)/12,1)))),AO21*$G$69*IF(AP3=40,$D$58/12,(IF(AP3=65,(12-$D$58)/12,1))))),-1)</f>
        <v>0</v>
      </c>
      <c r="AQ36" s="39" t="n">
        <f aca="false">ROUNDDOWN(IF(AND(AQ3&lt;=64,AQ4&lt;=64,AQ3&gt;=41,AQ4&gt;=41),(AP21+AP22)*$G$69,IF(OR(AQ3&gt;=66,AQ3=0),IF(AQ4=0,0,AP22*$G$69*IF(AQ4=40,$D$59/12,(IF(AQ4=65,(12-$D$59)/12,1)))),AP21*$G$69*IF(AQ3=40,$D$58/12,(IF(AQ3=65,(12-$D$58)/12,1))))),-1)</f>
        <v>0</v>
      </c>
      <c r="AR36" s="39" t="n">
        <f aca="false">ROUNDDOWN(IF(AND(AR3&lt;=64,AR4&lt;=64,AR3&gt;=41,AR4&gt;=41),(AQ21+AQ22)*$G$69,IF(OR(AR3&gt;=66,AR3=0),IF(AR4=0,0,AQ22*$G$69*IF(AR4=40,$D$59/12,(IF(AR4=65,(12-$D$59)/12,1)))),AQ21*$G$69*IF(AR3=40,$D$58/12,(IF(AR3=65,(12-$D$58)/12,1))))),-1)</f>
        <v>0</v>
      </c>
      <c r="AS36" s="39" t="n">
        <f aca="false">ROUNDDOWN(IF(AND(AS3&lt;=64,AS4&lt;=64,AS3&gt;=41,AS4&gt;=41),(AR21+AR22)*$G$69,IF(OR(AS3&gt;=66,AS3=0),IF(AS4=0,0,AR22*$G$69*IF(AS4=40,$D$59/12,(IF(AS4=65,(12-$D$59)/12,1)))),AR21*$G$69*IF(AS3=40,$D$58/12,(IF(AS3=65,(12-$D$58)/12,1))))),-1)</f>
        <v>0</v>
      </c>
    </row>
    <row r="37" s="2" customFormat="true" ht="17" hidden="false" customHeight="false" outlineLevel="0" collapsed="false">
      <c r="A37" s="174"/>
      <c r="B37" s="39" t="s">
        <v>244</v>
      </c>
      <c r="C37" s="39"/>
      <c r="D37" s="39"/>
      <c r="E37" s="39" t="n">
        <f aca="false">IF(OR(AND(E3&lt;=64,E3&gt;=41),AND(E4&lt;=64,E4&gt;=41)),$L$69*E25,$L$69*E25*IF(E3=40,$D$58/12,IF(E4=40,$D$59/12,IF(E3=65,(12-$D$58)/12,IF(E4=65,(12-$D$59)/12,0)))))</f>
        <v>0</v>
      </c>
      <c r="F37" s="39" t="n">
        <f aca="false">IF(OR(AND(F3&lt;=64,F3&gt;=41),AND(F4&lt;=64,F4&gt;=41)),$L$69*F25,$L$69*F25*IF(F3=40,$D$58/12,IF(F4=40,$D$59/12,IF(F3=65,(12-$D$58)/12,IF(F4=65,(12-$D$59)/12,0)))))</f>
        <v>0</v>
      </c>
      <c r="G37" s="39" t="n">
        <f aca="false">IF(OR(AND(G3&lt;=64,G3&gt;=41),AND(G4&lt;=64,G4&gt;=41)),$L$69*G25,$L$69*G25*IF(G3=40,$D$58/12,IF(G4=40,$D$59/12,IF(G3=65,(12-$D$58)/12,IF(G4=65,(12-$D$59)/12,0)))))</f>
        <v>0</v>
      </c>
      <c r="H37" s="39" t="n">
        <f aca="false">IF(OR(AND(H3&lt;=64,H3&gt;=41),AND(H4&lt;=64,H4&gt;=41)),$L$69*H25,$L$69*H25*IF(H3=40,$D$58/12,IF(H4=40,$D$59/12,IF(H3=65,(12-$D$58)/12,IF(H4=65,(12-$D$59)/12,0)))))</f>
        <v>0</v>
      </c>
      <c r="I37" s="39" t="n">
        <f aca="false">IF(OR(AND(I3&lt;=64,I3&gt;=41),AND(I4&lt;=64,I4&gt;=41)),$L$69*I25,$L$69*I25*IF(I3=40,$D$58/12,IF(I4=40,$D$59/12,IF(I3=65,(12-$D$58)/12,IF(I4=65,(12-$D$59)/12,0)))))</f>
        <v>0</v>
      </c>
      <c r="J37" s="39" t="n">
        <f aca="false">IF(OR(AND(J3&lt;=64,J3&gt;=41),AND(J4&lt;=64,J4&gt;=41)),$L$69*J25,$L$69*J25*IF(J3=40,$D$58/12,IF(J4=40,$D$59/12,IF(J3=65,(12-$D$58)/12,IF(J4=65,(12-$D$59)/12,0)))))</f>
        <v>0</v>
      </c>
      <c r="K37" s="39" t="n">
        <f aca="false">IF(OR(AND(K3&lt;=64,K3&gt;=41),AND(K4&lt;=64,K4&gt;=41)),$L$69*K25,$L$69*K25*IF(K3=40,$D$58/12,IF(K4=40,$D$59/12,IF(K3=65,(12-$D$58)/12,IF(K4=65,(12-$D$59)/12,0)))))</f>
        <v>0</v>
      </c>
      <c r="L37" s="39" t="n">
        <f aca="false">IF(OR(AND(L3&lt;=64,L3&gt;=41),AND(L4&lt;=64,L4&gt;=41)),$L$69*L25,$L$69*L25*IF(L3=40,$D$58/12,IF(L4=40,$D$59/12,IF(L3=65,(12-$D$58)/12,IF(L4=65,(12-$D$59)/12,0)))))</f>
        <v>0</v>
      </c>
      <c r="M37" s="39" t="n">
        <f aca="false">IF(OR(AND(M3&lt;=64,M3&gt;=41),AND(M4&lt;=64,M4&gt;=41)),$L$69*M25,$L$69*M25*IF(M3=40,$D$58/12,IF(M4=40,$D$59/12,IF(M3=65,(12-$D$58)/12,IF(M4=65,(12-$D$59)/12,0)))))</f>
        <v>0</v>
      </c>
      <c r="N37" s="39" t="n">
        <f aca="false">IF(OR(AND(N3&lt;=64,N3&gt;=41),AND(N4&lt;=64,N4&gt;=41)),$L$69*N25,$L$69*N25*IF(N3=40,$D$58/12,IF(N4=40,$D$59/12,IF(N3=65,(12-$D$58)/12,IF(N4=65,(12-$D$59)/12,0)))))</f>
        <v>0</v>
      </c>
      <c r="O37" s="39" t="n">
        <f aca="false">IF(OR(AND(O3&lt;=64,O3&gt;=41),AND(O4&lt;=64,O4&gt;=41)),$L$69*O25,$L$69*O25*IF(O3=40,$D$58/12,IF(O4=40,$D$59/12,IF(O3=65,(12-$D$58)/12,IF(O4=65,(12-$D$59)/12,0)))))</f>
        <v>0</v>
      </c>
      <c r="P37" s="39" t="n">
        <f aca="false">IF(OR(AND(P3&lt;=64,P3&gt;=41),AND(P4&lt;=64,P4&gt;=41)),$L$69*P25,$L$69*P25*IF(P3=40,$D$58/12,IF(P4=40,$D$59/12,IF(P3=65,(12-$D$58)/12,IF(P4=65,(12-$D$59)/12,0)))))</f>
        <v>0</v>
      </c>
      <c r="Q37" s="39" t="n">
        <f aca="false">IF(OR(AND(Q3&lt;=64,Q3&gt;=41),AND(Q4&lt;=64,Q4&gt;=41)),$L$69*Q25,$L$69*Q25*IF(Q3=40,$D$58/12,IF(Q4=40,$D$59/12,IF(Q3=65,(12-$D$58)/12,IF(Q4=65,(12-$D$59)/12,0)))))</f>
        <v>0</v>
      </c>
      <c r="R37" s="39" t="n">
        <f aca="false">IF(OR(AND(R3&lt;=64,R3&gt;=41),AND(R4&lt;=64,R4&gt;=41)),$L$69*R25,$L$69*R25*IF(R3=40,$D$58/12,IF(R4=40,$D$59/12,IF(R3=65,(12-$D$58)/12,IF(R4=65,(12-$D$59)/12,0)))))</f>
        <v>0</v>
      </c>
      <c r="S37" s="39" t="n">
        <f aca="false">IF(OR(AND(S3&lt;=64,S3&gt;=41),AND(S4&lt;=64,S4&gt;=41)),$L$69*S25,$L$69*S25*IF(S3=40,$D$58/12,IF(S4=40,$D$59/12,IF(S3=65,(12-$D$58)/12,IF(S4=65,(12-$D$59)/12,0)))))</f>
        <v>0</v>
      </c>
      <c r="T37" s="39" t="n">
        <f aca="false">IF(OR(AND(T3&lt;=64,T3&gt;=41),AND(T4&lt;=64,T4&gt;=41)),$L$69*T25,$L$69*T25*IF(T3=40,$D$58/12,IF(T4=40,$D$59/12,IF(T3=65,(12-$D$58)/12,IF(T4=65,(12-$D$59)/12,0)))))</f>
        <v>0</v>
      </c>
      <c r="U37" s="39" t="n">
        <f aca="false">IF(OR(AND(U3&lt;=64,U3&gt;=41),AND(U4&lt;=64,U4&gt;=41)),$L$69*U25,$L$69*U25*IF(U3=40,$D$58/12,IF(U4=40,$D$59/12,IF(U3=65,(12-$D$58)/12,IF(U4=65,(12-$D$59)/12,0)))))</f>
        <v>0</v>
      </c>
      <c r="V37" s="39" t="n">
        <f aca="false">IF(OR(AND(V3&lt;=64,V3&gt;=41),AND(V4&lt;=64,V4&gt;=41)),$L$69*V25,$L$69*V25*IF(V3=40,$D$58/12,IF(V4=40,$D$59/12,IF(V3=65,(12-$D$58)/12,IF(V4=65,(12-$D$59)/12,0)))))</f>
        <v>0</v>
      </c>
      <c r="W37" s="39" t="n">
        <f aca="false">IF(OR(AND(W3&lt;=64,W3&gt;=41),AND(W4&lt;=64,W4&gt;=41)),$L$69*W25,$L$69*W25*IF(W3=40,$D$58/12,IF(W4=40,$D$59/12,IF(W3=65,(12-$D$58)/12,IF(W4=65,(12-$D$59)/12,0)))))</f>
        <v>0</v>
      </c>
      <c r="X37" s="39" t="n">
        <f aca="false">IF(OR(AND(X3&lt;=64,X3&gt;=41),AND(X4&lt;=64,X4&gt;=41)),$L$69*X25,$L$69*X25*IF(X3=40,$D$58/12,IF(X4=40,$D$59/12,IF(X3=65,(12-$D$58)/12,IF(X4=65,(12-$D$59)/12,0)))))</f>
        <v>0</v>
      </c>
      <c r="Y37" s="39" t="n">
        <f aca="false">IF(OR(AND(Y3&lt;=64,Y3&gt;=41),AND(Y4&lt;=64,Y4&gt;=41)),$L$69*Y25,$L$69*Y25*IF(Y3=40,$D$58/12,IF(Y4=40,$D$59/12,IF(Y3=65,(12-$D$58)/12,IF(Y4=65,(12-$D$59)/12,0)))))</f>
        <v>0</v>
      </c>
      <c r="Z37" s="39" t="n">
        <f aca="false">IF(OR(AND(Z3&lt;=64,Z3&gt;=41),AND(Z4&lt;=64,Z4&gt;=41)),$L$69*Z25,$L$69*Z25*IF(Z3=40,$D$58/12,IF(Z4=40,$D$59/12,IF(Z3=65,(12-$D$58)/12,IF(Z4=65,(12-$D$59)/12,0)))))</f>
        <v>0</v>
      </c>
      <c r="AA37" s="39" t="n">
        <f aca="false">IF(OR(AND(AA3&lt;=64,AA3&gt;=41),AND(AA4&lt;=64,AA4&gt;=41)),$L$69*AA25,$L$69*AA25*IF(AA3=40,$D$58/12,IF(AA4=40,$D$59/12,IF(AA3=65,(12-$D$58)/12,IF(AA4=65,(12-$D$59)/12,0)))))</f>
        <v>0</v>
      </c>
      <c r="AB37" s="39" t="n">
        <f aca="false">IF(OR(AND(AB3&lt;=64,AB3&gt;=41),AND(AB4&lt;=64,AB4&gt;=41)),$L$69*AB25,$L$69*AB25*IF(AB3=40,$D$58/12,IF(AB4=40,$D$59/12,IF(AB3=65,(12-$D$58)/12,IF(AB4=65,(12-$D$59)/12,0)))))</f>
        <v>0</v>
      </c>
      <c r="AC37" s="39" t="n">
        <f aca="false">IF(OR(AND(AC3&lt;=64,AC3&gt;=41),AND(AC4&lt;=64,AC4&gt;=41)),$L$69*AC25,$L$69*AC25*IF(AC3=40,$D$58/12,IF(AC4=40,$D$59/12,IF(AC3=65,(12-$D$58)/12,IF(AC4=65,(12-$D$59)/12,0)))))</f>
        <v>0</v>
      </c>
      <c r="AD37" s="39" t="n">
        <f aca="false">IF(OR(AND(AD3&lt;=64,AD3&gt;=41),AND(AD4&lt;=64,AD4&gt;=41)),$L$69*AD25,$L$69*AD25*IF(AD3=40,$D$58/12,IF(AD4=40,$D$59/12,IF(AD3=65,(12-$D$58)/12,IF(AD4=65,(12-$D$59)/12,0)))))</f>
        <v>0</v>
      </c>
      <c r="AE37" s="39" t="n">
        <f aca="false">IF(OR(AND(AE3&lt;=64,AE3&gt;=41),AND(AE4&lt;=64,AE4&gt;=41)),$L$69*AE25,$L$69*AE25*IF(AE3=40,$D$58/12,IF(AE4=40,$D$59/12,IF(AE3=65,(12-$D$58)/12,IF(AE4=65,(12-$D$59)/12,0)))))</f>
        <v>0</v>
      </c>
      <c r="AF37" s="39" t="n">
        <f aca="false">IF(OR(AND(AF3&lt;=64,AF3&gt;=41),AND(AF4&lt;=64,AF4&gt;=41)),$L$69*AF25,$L$69*AF25*IF(AF3=40,$D$58/12,IF(AF4=40,$D$59/12,IF(AF3=65,(12-$D$58)/12,IF(AF4=65,(12-$D$59)/12,0)))))</f>
        <v>0</v>
      </c>
      <c r="AG37" s="39" t="n">
        <f aca="false">IF(OR(AND(AG3&lt;=64,AG3&gt;=41),AND(AG4&lt;=64,AG4&gt;=41)),$L$69*AG25,$L$69*AG25*IF(AG3=40,$D$58/12,IF(AG4=40,$D$59/12,IF(AG3=65,(12-$D$58)/12,IF(AG4=65,(12-$D$59)/12,0)))))</f>
        <v>0</v>
      </c>
      <c r="AH37" s="39" t="n">
        <f aca="false">IF(OR(AND(AH3&lt;=64,AH3&gt;=41),AND(AH4&lt;=64,AH4&gt;=41)),$L$69*AH25,$L$69*AH25*IF(AH3=40,$D$58/12,IF(AH4=40,$D$59/12,IF(AH3=65,(12-$D$58)/12,IF(AH4=65,(12-$D$59)/12,0)))))</f>
        <v>0</v>
      </c>
      <c r="AI37" s="39" t="n">
        <f aca="false">IF(OR(AND(AI3&lt;=64,AI3&gt;=41),AND(AI4&lt;=64,AI4&gt;=41)),$L$69*AI25,$L$69*AI25*IF(AI3=40,$D$58/12,IF(AI4=40,$D$59/12,IF(AI3=65,(12-$D$58)/12,IF(AI4=65,(12-$D$59)/12,0)))))</f>
        <v>0</v>
      </c>
      <c r="AJ37" s="39" t="n">
        <f aca="false">IF(OR(AND(AJ3&lt;=64,AJ3&gt;=41),AND(AJ4&lt;=64,AJ4&gt;=41)),$L$69*AJ25,$L$69*AJ25*IF(AJ3=40,$D$58/12,IF(AJ4=40,$D$59/12,IF(AJ3=65,(12-$D$58)/12,IF(AJ4=65,(12-$D$59)/12,0)))))</f>
        <v>0</v>
      </c>
      <c r="AK37" s="39" t="n">
        <f aca="false">IF(OR(AND(AK3&lt;=64,AK3&gt;=41),AND(AK4&lt;=64,AK4&gt;=41)),$L$69*AK25,$L$69*AK25*IF(AK3=40,$D$58/12,IF(AK4=40,$D$59/12,IF(AK3=65,(12-$D$58)/12,IF(AK4=65,(12-$D$59)/12,0)))))</f>
        <v>0</v>
      </c>
      <c r="AL37" s="39" t="n">
        <f aca="false">IF(OR(AND(AL3&lt;=64,AL3&gt;=41),AND(AL4&lt;=64,AL4&gt;=41)),$L$69*AL25,$L$69*AL25*IF(AL3=40,$D$58/12,IF(AL4=40,$D$59/12,IF(AL3=65,(12-$D$58)/12,IF(AL4=65,(12-$D$59)/12,0)))))</f>
        <v>0</v>
      </c>
      <c r="AM37" s="39" t="n">
        <f aca="false">IF(OR(AND(AM3&lt;=64,AM3&gt;=41),AND(AM4&lt;=64,AM4&gt;=41)),$L$69*AM25,$L$69*AM25*IF(AM3=40,$D$58/12,IF(AM4=40,$D$59/12,IF(AM3=65,(12-$D$58)/12,IF(AM4=65,(12-$D$59)/12,0)))))</f>
        <v>0</v>
      </c>
      <c r="AN37" s="39" t="n">
        <f aca="false">IF(OR(AND(AN3&lt;=64,AN3&gt;=41),AND(AN4&lt;=64,AN4&gt;=41)),$L$69*AN25,$L$69*AN25*IF(AN3=40,$D$58/12,IF(AN4=40,$D$59/12,IF(AN3=65,(12-$D$58)/12,IF(AN4=65,(12-$D$59)/12,0)))))</f>
        <v>0</v>
      </c>
      <c r="AO37" s="39" t="n">
        <f aca="false">IF(OR(AND(AO3&lt;=64,AO3&gt;=41),AND(AO4&lt;=64,AO4&gt;=41)),$L$69*AO25,$L$69*AO25*IF(AO3=40,$D$58/12,IF(AO4=40,$D$59/12,IF(AO3=65,(12-$D$58)/12,IF(AO4=65,(12-$D$59)/12,0)))))</f>
        <v>0</v>
      </c>
      <c r="AP37" s="39" t="n">
        <f aca="false">IF(OR(AND(AP3&lt;=64,AP3&gt;=41),AND(AP4&lt;=64,AP4&gt;=41)),$L$69*AP25,$L$69*AP25*IF(AP3=40,$D$58/12,IF(AP4=40,$D$59/12,IF(AP3=65,(12-$D$58)/12,IF(AP4=65,(12-$D$59)/12,0)))))</f>
        <v>0</v>
      </c>
      <c r="AQ37" s="39" t="n">
        <f aca="false">IF(OR(AND(AQ3&lt;=64,AQ3&gt;=41),AND(AQ4&lt;=64,AQ4&gt;=41)),$L$69*AQ25,$L$69*AQ25*IF(AQ3=40,$D$58/12,IF(AQ4=40,$D$59/12,IF(AQ3=65,(12-$D$58)/12,IF(AQ4=65,(12-$D$59)/12,0)))))</f>
        <v>0</v>
      </c>
      <c r="AR37" s="39" t="n">
        <f aca="false">IF(OR(AND(AR3&lt;=64,AR3&gt;=41),AND(AR4&lt;=64,AR4&gt;=41)),$L$69*AR25,$L$69*AR25*IF(AR3=40,$D$58/12,IF(AR4=40,$D$59/12,IF(AR3=65,(12-$D$58)/12,IF(AR4=65,(12-$D$59)/12,0)))))</f>
        <v>0</v>
      </c>
      <c r="AS37" s="39" t="n">
        <f aca="false">IF(OR(AND(AS3&lt;=64,AS3&gt;=41),AND(AS4&lt;=64,AS4&gt;=41)),$L$69*AS25,$L$69*AS25*IF(AS3=40,$D$58/12,IF(AS4=40,$D$59/12,IF(AS3=65,(12-$D$58)/12,IF(AS4=65,(12-$D$59)/12,0)))))</f>
        <v>0</v>
      </c>
    </row>
    <row r="38" customFormat="false" ht="17" hidden="false" customHeight="true" outlineLevel="0" collapsed="false">
      <c r="A38" s="174"/>
      <c r="B38" s="117" t="s">
        <v>245</v>
      </c>
      <c r="C38" s="39"/>
      <c r="D38" s="39"/>
      <c r="E38" s="39" t="n">
        <f aca="false">ROUNDDOWN(IF(AND(E3&lt;=64,E3&gt;=41),$I$69*E25,$I$69*E25*IF(E3=40,$D$58/12,IF(E3=65,(12-$D$58)/12,0))),-1)</f>
        <v>0</v>
      </c>
      <c r="F38" s="39" t="n">
        <f aca="false">ROUNDDOWN(IF(AND(F3&lt;=64,F3&gt;=41),$I$69*F25,$I$69*F25*IF(F3=40,$D$58/12,IF(F3=65,(12-$D$58)/12,0))),-1)</f>
        <v>0</v>
      </c>
      <c r="G38" s="39" t="n">
        <f aca="false">ROUNDDOWN(IF(AND(G3&lt;=64,G3&gt;=41),$I$69*G25,$I$69*G25*IF(G3=40,$D$58/12,IF(G3=65,(12-$D$58)/12,0))),-1)</f>
        <v>0</v>
      </c>
      <c r="H38" s="39" t="n">
        <f aca="false">ROUNDDOWN(IF(AND(H3&lt;=64,H3&gt;=41),$I$69*H25,$I$69*H25*IF(H3=40,$D$58/12,IF(H3=65,(12-$D$58)/12,0))),-1)</f>
        <v>0</v>
      </c>
      <c r="I38" s="39" t="n">
        <f aca="false">ROUNDDOWN(IF(AND(I3&lt;=64,I3&gt;=41),$I$69*I25,$I$69*I25*IF(I3=40,$D$58/12,IF(I3=65,(12-$D$58)/12,0))),-1)</f>
        <v>0</v>
      </c>
      <c r="J38" s="39" t="n">
        <f aca="false">ROUNDDOWN(IF(AND(J3&lt;=64,J3&gt;=41),$I$69*J25,$I$69*J25*IF(J3=40,$D$58/12,IF(J3=65,(12-$D$58)/12,0))),-1)</f>
        <v>0</v>
      </c>
      <c r="K38" s="39" t="n">
        <f aca="false">ROUNDDOWN(IF(AND(K3&lt;=64,K3&gt;=41),$I$69*K25,$I$69*K25*IF(K3=40,$D$58/12,IF(K3=65,(12-$D$58)/12,0))),-1)</f>
        <v>0</v>
      </c>
      <c r="L38" s="39" t="n">
        <f aca="false">ROUNDDOWN(IF(AND(L3&lt;=64,L3&gt;=41),$I$69*L25,$I$69*L25*IF(L3=40,$D$58/12,IF(L3=65,(12-$D$58)/12,0))),-1)</f>
        <v>0</v>
      </c>
      <c r="M38" s="39" t="n">
        <f aca="false">ROUNDDOWN(IF(AND(M3&lt;=64,M3&gt;=41),$I$69*M25,$I$69*M25*IF(M3=40,$D$58/12,IF(M3=65,(12-$D$58)/12,0))),-1)</f>
        <v>0</v>
      </c>
      <c r="N38" s="39" t="n">
        <f aca="false">ROUNDDOWN(IF(AND(N3&lt;=64,N3&gt;=41),$I$69*N25,$I$69*N25*IF(N3=40,$D$58/12,IF(N3=65,(12-$D$58)/12,0))),-1)</f>
        <v>0</v>
      </c>
      <c r="O38" s="39" t="n">
        <f aca="false">ROUNDDOWN(IF(AND(O3&lt;=64,O3&gt;=41),$I$69*O25,$I$69*O25*IF(O3=40,$D$58/12,IF(O3=65,(12-$D$58)/12,0))),-1)</f>
        <v>0</v>
      </c>
      <c r="P38" s="39" t="n">
        <f aca="false">ROUNDDOWN(IF(AND(P3&lt;=64,P3&gt;=41),$I$69*P25,$I$69*P25*IF(P3=40,$D$58/12,IF(P3=65,(12-$D$58)/12,0))),-1)</f>
        <v>0</v>
      </c>
      <c r="Q38" s="39" t="n">
        <f aca="false">ROUNDDOWN(IF(AND(Q3&lt;=64,Q3&gt;=41),$I$69*Q25,$I$69*Q25*IF(Q3=40,$D$58/12,IF(Q3=65,(12-$D$58)/12,0))),-1)</f>
        <v>0</v>
      </c>
      <c r="R38" s="39" t="n">
        <f aca="false">ROUNDDOWN(IF(AND(R3&lt;=64,R3&gt;=41),$I$69*R25,$I$69*R25*IF(R3=40,$D$58/12,IF(R3=65,(12-$D$58)/12,0))),-1)</f>
        <v>0</v>
      </c>
      <c r="S38" s="39" t="n">
        <f aca="false">ROUNDDOWN(IF(AND(S3&lt;=64,S3&gt;=41),$I$69*S25,$I$69*S25*IF(S3=40,$D$58/12,IF(S3=65,(12-$D$58)/12,0))),-1)</f>
        <v>0</v>
      </c>
      <c r="T38" s="39" t="n">
        <f aca="false">ROUNDDOWN(IF(AND(T3&lt;=64,T3&gt;=41),$I$69*T25,$I$69*T25*IF(T3=40,$D$58/12,IF(T3=65,(12-$D$58)/12,0))),-1)</f>
        <v>0</v>
      </c>
      <c r="U38" s="39" t="n">
        <f aca="false">ROUNDDOWN(IF(AND(U3&lt;=64,U3&gt;=41),$I$69*U25,$I$69*U25*IF(U3=40,$D$58/12,IF(U3=65,(12-$D$58)/12,0))),-1)</f>
        <v>0</v>
      </c>
      <c r="V38" s="39" t="n">
        <f aca="false">ROUNDDOWN(IF(AND(V3&lt;=64,V3&gt;=41),$I$69*V25,$I$69*V25*IF(V3=40,$D$58/12,IF(V3=65,(12-$D$58)/12,0))),-1)</f>
        <v>0</v>
      </c>
      <c r="W38" s="39" t="n">
        <f aca="false">ROUNDDOWN(IF(AND(W3&lt;=64,W3&gt;=41),$I$69*W25,$I$69*W25*IF(W3=40,$D$58/12,IF(W3=65,(12-$D$58)/12,0))),-1)</f>
        <v>0</v>
      </c>
      <c r="X38" s="39" t="n">
        <f aca="false">ROUNDDOWN(IF(AND(X3&lt;=64,X3&gt;=41),$I$69*X25,$I$69*X25*IF(X3=40,$D$58/12,IF(X3=65,(12-$D$58)/12,0))),-1)</f>
        <v>0</v>
      </c>
      <c r="Y38" s="39" t="n">
        <f aca="false">ROUNDDOWN(IF(AND(Y3&lt;=64,Y3&gt;=41),$I$69*Y25,$I$69*Y25*IF(Y3=40,$D$58/12,IF(Y3=65,(12-$D$58)/12,0))),-1)</f>
        <v>0</v>
      </c>
      <c r="Z38" s="39" t="n">
        <f aca="false">ROUNDDOWN(IF(AND(Z3&lt;=64,Z3&gt;=41),$I$69*Z25,$I$69*Z25*IF(Z3=40,$D$58/12,IF(Z3=65,(12-$D$58)/12,0))),-1)</f>
        <v>0</v>
      </c>
      <c r="AA38" s="39" t="n">
        <f aca="false">ROUNDDOWN(IF(AND(AA3&lt;=64,AA3&gt;=41),$I$69*AA25,$I$69*AA25*IF(AA3=40,$D$58/12,IF(AA3=65,(12-$D$58)/12,0))),-1)</f>
        <v>0</v>
      </c>
      <c r="AB38" s="39" t="n">
        <f aca="false">ROUNDDOWN(IF(AND(AB3&lt;=64,AB3&gt;=41),$I$69*AB25,$I$69*AB25*IF(AB3=40,$D$58/12,IF(AB3=65,(12-$D$58)/12,0))),-1)</f>
        <v>0</v>
      </c>
      <c r="AC38" s="39" t="n">
        <f aca="false">ROUNDDOWN(IF(AND(AC3&lt;=64,AC3&gt;=41),$I$69*AC25,$I$69*AC25*IF(AC3=40,$D$58/12,IF(AC3=65,(12-$D$58)/12,0))),-1)</f>
        <v>0</v>
      </c>
      <c r="AD38" s="39" t="n">
        <f aca="false">ROUNDDOWN(IF(AND(AD3&lt;=64,AD3&gt;=41),$I$69*AD25,$I$69*AD25*IF(AD3=40,$D$58/12,IF(AD3=65,(12-$D$58)/12,0))),-1)</f>
        <v>0</v>
      </c>
      <c r="AE38" s="39" t="n">
        <f aca="false">ROUNDDOWN(IF(AND(AE3&lt;=64,AE3&gt;=41),$I$69*AE25,$I$69*AE25*IF(AE3=40,$D$58/12,IF(AE3=65,(12-$D$58)/12,0))),-1)</f>
        <v>0</v>
      </c>
      <c r="AF38" s="39" t="n">
        <f aca="false">ROUNDDOWN(IF(AND(AF3&lt;=64,AF3&gt;=41),$I$69*AF25,$I$69*AF25*IF(AF3=40,$D$58/12,IF(AF3=65,(12-$D$58)/12,0))),-1)</f>
        <v>0</v>
      </c>
      <c r="AG38" s="39" t="n">
        <f aca="false">ROUNDDOWN(IF(AND(AG3&lt;=64,AG3&gt;=41),$I$69*AG25,$I$69*AG25*IF(AG3=40,$D$58/12,IF(AG3=65,(12-$D$58)/12,0))),-1)</f>
        <v>0</v>
      </c>
      <c r="AH38" s="39" t="n">
        <f aca="false">ROUNDDOWN(IF(AND(AH3&lt;=64,AH3&gt;=41),$I$69*AH25,$I$69*AH25*IF(AH3=40,$D$58/12,IF(AH3=65,(12-$D$58)/12,0))),-1)</f>
        <v>0</v>
      </c>
      <c r="AI38" s="39" t="n">
        <f aca="false">ROUNDDOWN(IF(AND(AI3&lt;=64,AI3&gt;=41),$I$69*AI25,$I$69*AI25*IF(AI3=40,$D$58/12,IF(AI3=65,(12-$D$58)/12,0))),-1)</f>
        <v>0</v>
      </c>
      <c r="AJ38" s="39" t="n">
        <f aca="false">ROUNDDOWN(IF(AND(AJ3&lt;=64,AJ3&gt;=41),$I$69*AJ25,$I$69*AJ25*IF(AJ3=40,$D$58/12,IF(AJ3=65,(12-$D$58)/12,0))),-1)</f>
        <v>0</v>
      </c>
      <c r="AK38" s="39" t="n">
        <f aca="false">ROUNDDOWN(IF(AND(AK3&lt;=64,AK3&gt;=41),$I$69*AK25,$I$69*AK25*IF(AK3=40,$D$58/12,IF(AK3=65,(12-$D$58)/12,0))),-1)</f>
        <v>0</v>
      </c>
      <c r="AL38" s="39" t="n">
        <f aca="false">ROUNDDOWN(IF(AND(AL3&lt;=64,AL3&gt;=41),$I$69*AL25,$I$69*AL25*IF(AL3=40,$D$58/12,IF(AL3=65,(12-$D$58)/12,0))),-1)</f>
        <v>0</v>
      </c>
      <c r="AM38" s="39" t="n">
        <f aca="false">ROUNDDOWN(IF(AND(AM3&lt;=64,AM3&gt;=41),$I$69*AM25,$I$69*AM25*IF(AM3=40,$D$58/12,IF(AM3=65,(12-$D$58)/12,0))),-1)</f>
        <v>0</v>
      </c>
      <c r="AN38" s="39" t="n">
        <f aca="false">ROUNDDOWN(IF(AND(AN3&lt;=64,AN3&gt;=41),$I$69*AN25,$I$69*AN25*IF(AN3=40,$D$58/12,IF(AN3=65,(12-$D$58)/12,0))),-1)</f>
        <v>0</v>
      </c>
      <c r="AO38" s="39" t="n">
        <f aca="false">ROUNDDOWN(IF(AND(AO3&lt;=64,AO3&gt;=41),$I$69*AO25,$I$69*AO25*IF(AO3=40,$D$58/12,IF(AO3=65,(12-$D$58)/12,0))),-1)</f>
        <v>0</v>
      </c>
      <c r="AP38" s="39" t="n">
        <f aca="false">ROUNDDOWN(IF(AND(AP3&lt;=64,AP3&gt;=41),$I$69*AP25,$I$69*AP25*IF(AP3=40,$D$58/12,IF(AP3=65,(12-$D$58)/12,0))),-1)</f>
        <v>0</v>
      </c>
      <c r="AQ38" s="39" t="n">
        <f aca="false">ROUNDDOWN(IF(AND(AQ3&lt;=64,AQ3&gt;=41),$I$69*AQ25,$I$69*AQ25*IF(AQ3=40,$D$58/12,IF(AQ3=65,(12-$D$58)/12,0))),-1)</f>
        <v>0</v>
      </c>
      <c r="AR38" s="39" t="n">
        <f aca="false">ROUNDDOWN(IF(AND(AR3&lt;=64,AR3&gt;=41),$I$69*AR25,$I$69*AR25*IF(AR3=40,$D$58/12,IF(AR3=65,(12-$D$58)/12,0))),-1)</f>
        <v>0</v>
      </c>
      <c r="AS38" s="39" t="n">
        <f aca="false">ROUNDDOWN(IF(AND(AS3&lt;=64,AS3&gt;=41),$I$69*AS25,$I$69*AS25*IF(AS3=40,$D$58/12,IF(AS3=65,(12-$D$58)/12,0))),-1)</f>
        <v>0</v>
      </c>
    </row>
    <row r="39" customFormat="false" ht="17" hidden="false" customHeight="false" outlineLevel="0" collapsed="false">
      <c r="A39" s="174"/>
      <c r="B39" s="117" t="s">
        <v>246</v>
      </c>
      <c r="C39" s="39"/>
      <c r="D39" s="39"/>
      <c r="E39" s="39" t="n">
        <f aca="false">ROUNDDOWN(IF(AND(E4&lt;=64,E4&gt;=41),$I$69*E25,$I$69*E25*IF(E4=40,$D$59/12,IF(E4=65,(12-$D$59)/12,0))),-1)</f>
        <v>0</v>
      </c>
      <c r="F39" s="39" t="n">
        <f aca="false">ROUNDDOWN(IF(AND(F4&lt;=64,F4&gt;=41),$I$69*F25,$I$69*F25*IF(F4=40,$D$59/12,IF(F4=65,(12-$D$59)/12,0))),-1)</f>
        <v>0</v>
      </c>
      <c r="G39" s="39" t="n">
        <f aca="false">ROUNDDOWN(IF(AND(G4&lt;=64,G4&gt;=41),$I$69*G25,$I$69*G25*IF(G4=40,$D$59/12,IF(G4=65,(12-$D$59)/12,0))),-1)</f>
        <v>0</v>
      </c>
      <c r="H39" s="39" t="n">
        <f aca="false">ROUNDDOWN(IF(AND(H4&lt;=64,H4&gt;=41),$I$69*H25,$I$69*H25*IF(H4=40,$D$59/12,IF(H4=65,(12-$D$59)/12,0))),-1)</f>
        <v>0</v>
      </c>
      <c r="I39" s="39" t="n">
        <f aca="false">ROUNDDOWN(IF(AND(I4&lt;=64,I4&gt;=41),$I$69*I25,$I$69*I25*IF(I4=40,$D$59/12,IF(I4=65,(12-$D$59)/12,0))),-1)</f>
        <v>0</v>
      </c>
      <c r="J39" s="39" t="n">
        <f aca="false">ROUNDDOWN(IF(AND(J4&lt;=64,J4&gt;=41),$I$69*J25,$I$69*J25*IF(J4=40,$D$59/12,IF(J4=65,(12-$D$59)/12,0))),-1)</f>
        <v>0</v>
      </c>
      <c r="K39" s="39" t="n">
        <f aca="false">ROUNDDOWN(IF(AND(K4&lt;=64,K4&gt;=41),$I$69*K25,$I$69*K25*IF(K4=40,$D$59/12,IF(K4=65,(12-$D$59)/12,0))),-1)</f>
        <v>0</v>
      </c>
      <c r="L39" s="39" t="n">
        <f aca="false">ROUNDDOWN(IF(AND(L4&lt;=64,L4&gt;=41),$I$69*L25,$I$69*L25*IF(L4=40,$D$59/12,IF(L4=65,(12-$D$59)/12,0))),-1)</f>
        <v>0</v>
      </c>
      <c r="M39" s="39" t="n">
        <f aca="false">ROUNDDOWN(IF(AND(M4&lt;=64,M4&gt;=41),$I$69*M25,$I$69*M25*IF(M4=40,$D$59/12,IF(M4=65,(12-$D$59)/12,0))),-1)</f>
        <v>0</v>
      </c>
      <c r="N39" s="39" t="n">
        <f aca="false">ROUNDDOWN(IF(AND(N4&lt;=64,N4&gt;=41),$I$69*N25,$I$69*N25*IF(N4=40,$D$59/12,IF(N4=65,(12-$D$59)/12,0))),-1)</f>
        <v>0</v>
      </c>
      <c r="O39" s="39" t="n">
        <f aca="false">ROUNDDOWN(IF(AND(O4&lt;=64,O4&gt;=41),$I$69*O25,$I$69*O25*IF(O4=40,$D$59/12,IF(O4=65,(12-$D$59)/12,0))),-1)</f>
        <v>0</v>
      </c>
      <c r="P39" s="39" t="n">
        <f aca="false">ROUNDDOWN(IF(AND(P4&lt;=64,P4&gt;=41),$I$69*P25,$I$69*P25*IF(P4=40,$D$59/12,IF(P4=65,(12-$D$59)/12,0))),-1)</f>
        <v>0</v>
      </c>
      <c r="Q39" s="39" t="n">
        <f aca="false">ROUNDDOWN(IF(AND(Q4&lt;=64,Q4&gt;=41),$I$69*Q25,$I$69*Q25*IF(Q4=40,$D$59/12,IF(Q4=65,(12-$D$59)/12,0))),-1)</f>
        <v>0</v>
      </c>
      <c r="R39" s="39" t="n">
        <f aca="false">ROUNDDOWN(IF(AND(R4&lt;=64,R4&gt;=41),$I$69*R25,$I$69*R25*IF(R4=40,$D$59/12,IF(R4=65,(12-$D$59)/12,0))),-1)</f>
        <v>0</v>
      </c>
      <c r="S39" s="39" t="n">
        <f aca="false">ROUNDDOWN(IF(AND(S4&lt;=64,S4&gt;=41),$I$69*S25,$I$69*S25*IF(S4=40,$D$59/12,IF(S4=65,(12-$D$59)/12,0))),-1)</f>
        <v>0</v>
      </c>
      <c r="T39" s="39" t="n">
        <f aca="false">ROUNDDOWN(IF(AND(T4&lt;=64,T4&gt;=41),$I$69*T25,$I$69*T25*IF(T4=40,$D$59/12,IF(T4=65,(12-$D$59)/12,0))),-1)</f>
        <v>0</v>
      </c>
      <c r="U39" s="39" t="n">
        <f aca="false">ROUNDDOWN(IF(AND(U4&lt;=64,U4&gt;=41),$I$69*U25,$I$69*U25*IF(U4=40,$D$59/12,IF(U4=65,(12-$D$59)/12,0))),-1)</f>
        <v>0</v>
      </c>
      <c r="V39" s="39" t="n">
        <f aca="false">ROUNDDOWN(IF(AND(V4&lt;=64,V4&gt;=41),$I$69*V25,$I$69*V25*IF(V4=40,$D$59/12,IF(V4=65,(12-$D$59)/12,0))),-1)</f>
        <v>0</v>
      </c>
      <c r="W39" s="39" t="n">
        <f aca="false">ROUNDDOWN(IF(AND(W4&lt;=64,W4&gt;=41),$I$69*W25,$I$69*W25*IF(W4=40,$D$59/12,IF(W4=65,(12-$D$59)/12,0))),-1)</f>
        <v>0</v>
      </c>
      <c r="X39" s="39" t="n">
        <f aca="false">ROUNDDOWN(IF(AND(X4&lt;=64,X4&gt;=41),$I$69*X25,$I$69*X25*IF(X4=40,$D$59/12,IF(X4=65,(12-$D$59)/12,0))),-1)</f>
        <v>0</v>
      </c>
      <c r="Y39" s="39" t="n">
        <f aca="false">ROUNDDOWN(IF(AND(Y4&lt;=64,Y4&gt;=41),$I$69*Y25,$I$69*Y25*IF(Y4=40,$D$59/12,IF(Y4=65,(12-$D$59)/12,0))),-1)</f>
        <v>0</v>
      </c>
      <c r="Z39" s="39" t="n">
        <f aca="false">ROUNDDOWN(IF(AND(Z4&lt;=64,Z4&gt;=41),$I$69*Z25,$I$69*Z25*IF(Z4=40,$D$59/12,IF(Z4=65,(12-$D$59)/12,0))),-1)</f>
        <v>0</v>
      </c>
      <c r="AA39" s="39" t="n">
        <f aca="false">ROUNDDOWN(IF(AND(AA4&lt;=64,AA4&gt;=41),$I$69*AA25,$I$69*AA25*IF(AA4=40,$D$59/12,IF(AA4=65,(12-$D$59)/12,0))),-1)</f>
        <v>0</v>
      </c>
      <c r="AB39" s="39" t="n">
        <f aca="false">ROUNDDOWN(IF(AND(AB4&lt;=64,AB4&gt;=41),$I$69*AB25,$I$69*AB25*IF(AB4=40,$D$59/12,IF(AB4=65,(12-$D$59)/12,0))),-1)</f>
        <v>0</v>
      </c>
      <c r="AC39" s="39" t="n">
        <f aca="false">ROUNDDOWN(IF(AND(AC4&lt;=64,AC4&gt;=41),$I$69*AC25,$I$69*AC25*IF(AC4=40,$D$59/12,IF(AC4=65,(12-$D$59)/12,0))),-1)</f>
        <v>0</v>
      </c>
      <c r="AD39" s="39" t="n">
        <f aca="false">ROUNDDOWN(IF(AND(AD4&lt;=64,AD4&gt;=41),$I$69*AD25,$I$69*AD25*IF(AD4=40,$D$59/12,IF(AD4=65,(12-$D$59)/12,0))),-1)</f>
        <v>0</v>
      </c>
      <c r="AE39" s="39" t="n">
        <f aca="false">ROUNDDOWN(IF(AND(AE4&lt;=64,AE4&gt;=41),$I$69*AE25,$I$69*AE25*IF(AE4=40,$D$59/12,IF(AE4=65,(12-$D$59)/12,0))),-1)</f>
        <v>0</v>
      </c>
      <c r="AF39" s="39" t="n">
        <f aca="false">ROUNDDOWN(IF(AND(AF4&lt;=64,AF4&gt;=41),$I$69*AF25,$I$69*AF25*IF(AF4=40,$D$59/12,IF(AF4=65,(12-$D$59)/12,0))),-1)</f>
        <v>0</v>
      </c>
      <c r="AG39" s="39" t="n">
        <f aca="false">ROUNDDOWN(IF(AND(AG4&lt;=64,AG4&gt;=41),$I$69*AG25,$I$69*AG25*IF(AG4=40,$D$59/12,IF(AG4=65,(12-$D$59)/12,0))),-1)</f>
        <v>0</v>
      </c>
      <c r="AH39" s="39" t="n">
        <f aca="false">ROUNDDOWN(IF(AND(AH4&lt;=64,AH4&gt;=41),$I$69*AH25,$I$69*AH25*IF(AH4=40,$D$59/12,IF(AH4=65,(12-$D$59)/12,0))),-1)</f>
        <v>0</v>
      </c>
      <c r="AI39" s="39" t="n">
        <f aca="false">ROUNDDOWN(IF(AND(AI4&lt;=64,AI4&gt;=41),$I$69*AI25,$I$69*AI25*IF(AI4=40,$D$59/12,IF(AI4=65,(12-$D$59)/12,0))),-1)</f>
        <v>0</v>
      </c>
      <c r="AJ39" s="39" t="n">
        <f aca="false">ROUNDDOWN(IF(AND(AJ4&lt;=64,AJ4&gt;=41),$I$69*AJ25,$I$69*AJ25*IF(AJ4=40,$D$59/12,IF(AJ4=65,(12-$D$59)/12,0))),-1)</f>
        <v>0</v>
      </c>
      <c r="AK39" s="39" t="n">
        <f aca="false">ROUNDDOWN(IF(AND(AK4&lt;=64,AK4&gt;=41),$I$69*AK25,$I$69*AK25*IF(AK4=40,$D$59/12,IF(AK4=65,(12-$D$59)/12,0))),-1)</f>
        <v>0</v>
      </c>
      <c r="AL39" s="39" t="n">
        <f aca="false">ROUNDDOWN(IF(AND(AL4&lt;=64,AL4&gt;=41),$I$69*AL25,$I$69*AL25*IF(AL4=40,$D$59/12,IF(AL4=65,(12-$D$59)/12,0))),-1)</f>
        <v>0</v>
      </c>
      <c r="AM39" s="39" t="n">
        <f aca="false">ROUNDDOWN(IF(AND(AM4&lt;=64,AM4&gt;=41),$I$69*AM25,$I$69*AM25*IF(AM4=40,$D$59/12,IF(AM4=65,(12-$D$59)/12,0))),-1)</f>
        <v>0</v>
      </c>
      <c r="AN39" s="39" t="n">
        <f aca="false">ROUNDDOWN(IF(AND(AN4&lt;=64,AN4&gt;=41),$I$69*AN25,$I$69*AN25*IF(AN4=40,$D$59/12,IF(AN4=65,(12-$D$59)/12,0))),-1)</f>
        <v>0</v>
      </c>
      <c r="AO39" s="39" t="n">
        <f aca="false">ROUNDDOWN(IF(AND(AO4&lt;=64,AO4&gt;=41),$I$69*AO25,$I$69*AO25*IF(AO4=40,$D$59/12,IF(AO4=65,(12-$D$59)/12,0))),-1)</f>
        <v>0</v>
      </c>
      <c r="AP39" s="39" t="n">
        <f aca="false">ROUNDDOWN(IF(AND(AP4&lt;=64,AP4&gt;=41),$I$69*AP25,$I$69*AP25*IF(AP4=40,$D$59/12,IF(AP4=65,(12-$D$59)/12,0))),-1)</f>
        <v>0</v>
      </c>
      <c r="AQ39" s="39" t="n">
        <f aca="false">ROUNDDOWN(IF(AND(AQ4&lt;=64,AQ4&gt;=41),$I$69*AQ25,$I$69*AQ25*IF(AQ4=40,$D$59/12,IF(AQ4=65,(12-$D$59)/12,0))),-1)</f>
        <v>0</v>
      </c>
      <c r="AR39" s="39" t="n">
        <f aca="false">ROUNDDOWN(IF(AND(AR4&lt;=64,AR4&gt;=41),$I$69*AR25,$I$69*AR25*IF(AR4=40,$D$59/12,IF(AR4=65,(12-$D$59)/12,0))),-1)</f>
        <v>0</v>
      </c>
      <c r="AS39" s="39" t="n">
        <f aca="false">ROUNDDOWN(IF(AND(AS4&lt;=64,AS4&gt;=41),$I$69*AS25,$I$69*AS25*IF(AS4=40,$D$59/12,IF(AS4=65,(12-$D$59)/12,0))),-1)</f>
        <v>0</v>
      </c>
    </row>
    <row r="40" s="177" customFormat="true" ht="17" hidden="false" customHeight="true" outlineLevel="0" collapsed="false">
      <c r="A40" s="175" t="s">
        <v>251</v>
      </c>
      <c r="B40" s="175"/>
      <c r="C40" s="176" t="n">
        <f aca="false">SUM(C36:C39)</f>
        <v>0</v>
      </c>
      <c r="D40" s="176" t="n">
        <f aca="false">SUM(D36:D39)</f>
        <v>0</v>
      </c>
      <c r="E40" s="176" t="n">
        <f aca="false">SUM(E36:E39)</f>
        <v>0</v>
      </c>
      <c r="F40" s="176" t="n">
        <f aca="false">SUM(F36:F39)</f>
        <v>0</v>
      </c>
      <c r="G40" s="176" t="n">
        <f aca="false">SUM(G36:G39)</f>
        <v>0</v>
      </c>
      <c r="H40" s="176" t="n">
        <f aca="false">SUM(H36:H39)</f>
        <v>0</v>
      </c>
      <c r="I40" s="176" t="n">
        <f aca="false">SUM(I36:I39)</f>
        <v>0</v>
      </c>
      <c r="J40" s="176" t="n">
        <f aca="false">SUM(J36:J39)</f>
        <v>0</v>
      </c>
      <c r="K40" s="176" t="n">
        <f aca="false">SUM(K36:K39)</f>
        <v>0</v>
      </c>
      <c r="L40" s="176" t="n">
        <f aca="false">SUM(L36:L39)</f>
        <v>0</v>
      </c>
      <c r="M40" s="176" t="n">
        <f aca="false">SUM(M36:M39)</f>
        <v>0</v>
      </c>
      <c r="N40" s="176" t="n">
        <f aca="false">SUM(N36:N39)</f>
        <v>0</v>
      </c>
      <c r="O40" s="176" t="n">
        <f aca="false">SUM(O36:O39)</f>
        <v>0</v>
      </c>
      <c r="P40" s="176" t="n">
        <f aca="false">SUM(P36:P39)</f>
        <v>0</v>
      </c>
      <c r="Q40" s="176" t="n">
        <f aca="false">SUM(Q36:Q39)</f>
        <v>0</v>
      </c>
      <c r="R40" s="176" t="n">
        <f aca="false">SUM(R36:R39)</f>
        <v>0</v>
      </c>
      <c r="S40" s="176" t="n">
        <f aca="false">SUM(S36:S39)</f>
        <v>0</v>
      </c>
      <c r="T40" s="176" t="n">
        <f aca="false">SUM(T36:T39)</f>
        <v>0</v>
      </c>
      <c r="U40" s="176" t="n">
        <f aca="false">SUM(U36:U39)</f>
        <v>0</v>
      </c>
      <c r="V40" s="176" t="n">
        <f aca="false">SUM(V36:V39)</f>
        <v>0</v>
      </c>
      <c r="W40" s="176" t="n">
        <f aca="false">SUM(W36:W39)</f>
        <v>0</v>
      </c>
      <c r="X40" s="176" t="n">
        <f aca="false">SUM(X36:X39)</f>
        <v>0</v>
      </c>
      <c r="Y40" s="176" t="n">
        <f aca="false">SUM(Y36:Y39)</f>
        <v>0</v>
      </c>
      <c r="Z40" s="176" t="n">
        <f aca="false">SUM(Z36:Z39)</f>
        <v>0</v>
      </c>
      <c r="AA40" s="176" t="n">
        <f aca="false">SUM(AA36:AA39)</f>
        <v>0</v>
      </c>
      <c r="AB40" s="176" t="n">
        <f aca="false">SUM(AB36:AB39)</f>
        <v>0</v>
      </c>
      <c r="AC40" s="176" t="n">
        <f aca="false">SUM(AC36:AC39)</f>
        <v>0</v>
      </c>
      <c r="AD40" s="176" t="n">
        <f aca="false">SUM(AD36:AD39)</f>
        <v>0</v>
      </c>
      <c r="AE40" s="176" t="n">
        <f aca="false">SUM(AE36:AE39)</f>
        <v>0</v>
      </c>
      <c r="AF40" s="176" t="n">
        <f aca="false">SUM(AF36:AF39)</f>
        <v>0</v>
      </c>
      <c r="AG40" s="176" t="n">
        <f aca="false">SUM(AG36:AG39)</f>
        <v>0</v>
      </c>
      <c r="AH40" s="176" t="n">
        <f aca="false">SUM(AH36:AH39)</f>
        <v>0</v>
      </c>
      <c r="AI40" s="176" t="n">
        <f aca="false">SUM(AI36:AI39)</f>
        <v>0</v>
      </c>
      <c r="AJ40" s="176" t="n">
        <f aca="false">SUM(AJ36:AJ39)</f>
        <v>0</v>
      </c>
      <c r="AK40" s="176" t="n">
        <f aca="false">SUM(AK36:AK39)</f>
        <v>0</v>
      </c>
      <c r="AL40" s="176" t="n">
        <f aca="false">SUM(AL36:AL39)</f>
        <v>0</v>
      </c>
      <c r="AM40" s="176" t="n">
        <f aca="false">SUM(AM36:AM39)</f>
        <v>0</v>
      </c>
      <c r="AN40" s="176" t="n">
        <f aca="false">SUM(AN36:AN39)</f>
        <v>0</v>
      </c>
      <c r="AO40" s="176" t="n">
        <f aca="false">SUM(AO36:AO39)</f>
        <v>0</v>
      </c>
      <c r="AP40" s="176" t="n">
        <f aca="false">SUM(AP36:AP39)</f>
        <v>0</v>
      </c>
      <c r="AQ40" s="176" t="n">
        <f aca="false">SUM(AQ36:AQ39)</f>
        <v>0</v>
      </c>
      <c r="AR40" s="176" t="n">
        <f aca="false">SUM(AR36:AR39)</f>
        <v>0</v>
      </c>
      <c r="AS40" s="176" t="n">
        <f aca="false">SUM(AS36:AS39)</f>
        <v>0</v>
      </c>
    </row>
    <row r="41" s="177" customFormat="true" ht="17" hidden="false" customHeight="true" outlineLevel="0" collapsed="false">
      <c r="A41" s="178" t="s">
        <v>252</v>
      </c>
      <c r="B41" s="178"/>
      <c r="C41" s="50" t="n">
        <f aca="false">C30+C35+C40</f>
        <v>0</v>
      </c>
      <c r="D41" s="50" t="n">
        <f aca="false">D30+D35+D40</f>
        <v>0</v>
      </c>
      <c r="E41" s="50" t="n">
        <f aca="false">E30+E35+E40</f>
        <v>0</v>
      </c>
      <c r="F41" s="50" t="n">
        <f aca="false">F30+F35+F40</f>
        <v>0</v>
      </c>
      <c r="G41" s="50" t="n">
        <f aca="false">G30+G35+G40</f>
        <v>0</v>
      </c>
      <c r="H41" s="50" t="n">
        <f aca="false">H30+H35+H40</f>
        <v>0</v>
      </c>
      <c r="I41" s="50" t="n">
        <f aca="false">I30+I35+I40</f>
        <v>0</v>
      </c>
      <c r="J41" s="50" t="n">
        <f aca="false">J30+J35+J40</f>
        <v>0</v>
      </c>
      <c r="K41" s="50" t="n">
        <f aca="false">K30+K35+K40</f>
        <v>0</v>
      </c>
      <c r="L41" s="50" t="n">
        <f aca="false">L30+L35+L40</f>
        <v>0</v>
      </c>
      <c r="M41" s="50" t="n">
        <f aca="false">M30+M35+M40</f>
        <v>0</v>
      </c>
      <c r="N41" s="50" t="n">
        <f aca="false">N30+N35+N40</f>
        <v>0</v>
      </c>
      <c r="O41" s="50" t="n">
        <f aca="false">O30+O35+O40</f>
        <v>0</v>
      </c>
      <c r="P41" s="50" t="n">
        <f aca="false">P30+P35+P40</f>
        <v>0</v>
      </c>
      <c r="Q41" s="50" t="n">
        <f aca="false">Q30+Q35+Q40</f>
        <v>0</v>
      </c>
      <c r="R41" s="50" t="n">
        <f aca="false">R30+R35+R40</f>
        <v>0</v>
      </c>
      <c r="S41" s="50" t="n">
        <f aca="false">S30+S35+S40</f>
        <v>0</v>
      </c>
      <c r="T41" s="50" t="n">
        <f aca="false">T30+T35+T40</f>
        <v>0</v>
      </c>
      <c r="U41" s="50" t="n">
        <f aca="false">U30+U35+U40</f>
        <v>0</v>
      </c>
      <c r="V41" s="50" t="n">
        <f aca="false">V30+V35+V40</f>
        <v>0</v>
      </c>
      <c r="W41" s="50" t="n">
        <f aca="false">W30+W35+W40</f>
        <v>0</v>
      </c>
      <c r="X41" s="50" t="n">
        <f aca="false">X30+X35+X40</f>
        <v>0</v>
      </c>
      <c r="Y41" s="50" t="n">
        <f aca="false">Y30+Y35+Y40</f>
        <v>0</v>
      </c>
      <c r="Z41" s="50" t="n">
        <f aca="false">Z30+Z35+Z40</f>
        <v>0</v>
      </c>
      <c r="AA41" s="50" t="n">
        <f aca="false">AA30+AA35+AA40</f>
        <v>0</v>
      </c>
      <c r="AB41" s="50" t="n">
        <f aca="false">AB30+AB35+AB40</f>
        <v>0</v>
      </c>
      <c r="AC41" s="50" t="n">
        <f aca="false">AC30+AC35+AC40</f>
        <v>0</v>
      </c>
      <c r="AD41" s="50" t="n">
        <f aca="false">AD30+AD35+AD40</f>
        <v>0</v>
      </c>
      <c r="AE41" s="50" t="n">
        <f aca="false">AE30+AE35+AE40</f>
        <v>0</v>
      </c>
      <c r="AF41" s="50" t="n">
        <f aca="false">AF30+AF35+AF40</f>
        <v>0</v>
      </c>
      <c r="AG41" s="50" t="n">
        <f aca="false">AG30+AG35+AG40</f>
        <v>0</v>
      </c>
      <c r="AH41" s="50" t="n">
        <f aca="false">AH30+AH35+AH40</f>
        <v>0</v>
      </c>
      <c r="AI41" s="50" t="n">
        <f aca="false">AI30+AI35+AI40</f>
        <v>0</v>
      </c>
      <c r="AJ41" s="50" t="n">
        <f aca="false">AJ30+AJ35+AJ40</f>
        <v>0</v>
      </c>
      <c r="AK41" s="50" t="n">
        <f aca="false">AK30+AK35+AK40</f>
        <v>0</v>
      </c>
      <c r="AL41" s="50" t="n">
        <f aca="false">AL30+AL35+AL40</f>
        <v>0</v>
      </c>
      <c r="AM41" s="50" t="n">
        <f aca="false">AM30+AM35+AM40</f>
        <v>0</v>
      </c>
      <c r="AN41" s="50" t="n">
        <f aca="false">AN30+AN35+AN40</f>
        <v>0</v>
      </c>
      <c r="AO41" s="50" t="n">
        <f aca="false">AO30+AO35+AO40</f>
        <v>0</v>
      </c>
      <c r="AP41" s="50" t="n">
        <f aca="false">AP30+AP35+AP40</f>
        <v>0</v>
      </c>
      <c r="AQ41" s="50" t="n">
        <f aca="false">AQ30+AQ35+AQ40</f>
        <v>0</v>
      </c>
      <c r="AR41" s="50" t="n">
        <f aca="false">AR30+AR35+AR40</f>
        <v>0</v>
      </c>
      <c r="AS41" s="50" t="n">
        <f aca="false">AS30+AS35+AS40</f>
        <v>0</v>
      </c>
    </row>
    <row r="42" customFormat="false" ht="17" hidden="false" customHeight="true" outlineLevel="0" collapsed="false">
      <c r="A42" s="179" t="s">
        <v>253</v>
      </c>
      <c r="B42" s="39" t="s">
        <v>28</v>
      </c>
      <c r="C42" s="39"/>
      <c r="D42" s="39"/>
      <c r="E42" s="39" t="n">
        <f aca="false">IF(OR(E3&lt;=64,E3=0),0,IF(E23&gt;0,IF(D19&lt;$D$77,$E$77,IF(D19&lt;$F$77,$G$77,IF(D19&lt;$H$77,$I$77,IF(D19&lt;$J$77,$K$77,IF(D19&lt;$L$77,$M$77,IF(D19&lt;$N$77,$O$77,IF(D19&lt;$P$77,$Q$77,$S$77))))))),IF(E24&gt;0,IF((D14+D19)&lt;=$J$74,$K$74,$M$74),IF((D14+D19)&lt;=$D$74,$E$74,IF((D14+D19)&lt;=$F$74,$G$74,$I$74)))))*IF(E3=65,$D$58/12,1)</f>
        <v>0</v>
      </c>
      <c r="F42" s="39" t="n">
        <f aca="false">IF(OR(F3&lt;=64,F3=0),0,IF(F23&gt;0,IF(E19&lt;$D$77,$E$77,IF(E19&lt;$F$77,$G$77,IF(E19&lt;$H$77,$I$77,IF(E19&lt;$J$77,$K$77,IF(E19&lt;$L$77,$M$77,IF(E19&lt;$N$77,$O$77,IF(E19&lt;$P$77,$Q$77,$S$77))))))),IF(F24&gt;0,IF((E14+E19)&lt;=$J$74,$K$74,$M$74),IF((E14+E19)&lt;=$D$74,$E$74,IF((E14+E19)&lt;=$F$74,$G$74,$I$74)))))*IF(F3=65,$D$58/12,1)</f>
        <v>0</v>
      </c>
      <c r="G42" s="39" t="n">
        <f aca="false">IF(OR(G3&lt;=64,G3=0),0,IF(G23&gt;0,IF(F19&lt;$D$77,$E$77,IF(F19&lt;$F$77,$G$77,IF(F19&lt;$H$77,$I$77,IF(F19&lt;$J$77,$K$77,IF(F19&lt;$L$77,$M$77,IF(F19&lt;$N$77,$O$77,IF(F19&lt;$P$77,$Q$77,$S$77))))))),IF(G24&gt;0,IF((F14+F19)&lt;=$J$74,$K$74,$M$74),IF((F14+F19)&lt;=$D$74,$E$74,IF((F14+F19)&lt;=$F$74,$G$74,$I$74)))))*IF(G3=65,$D$58/12,1)</f>
        <v>0</v>
      </c>
      <c r="H42" s="39" t="n">
        <f aca="false">IF(OR(H3&lt;=64,H3=0),0,IF(H23&gt;0,IF(G19&lt;$D$77,$E$77,IF(G19&lt;$F$77,$G$77,IF(G19&lt;$H$77,$I$77,IF(G19&lt;$J$77,$K$77,IF(G19&lt;$L$77,$M$77,IF(G19&lt;$N$77,$O$77,IF(G19&lt;$P$77,$Q$77,$S$77))))))),IF(H24&gt;0,IF((G14+G19)&lt;=$J$74,$K$74,$M$74),IF((G14+G19)&lt;=$D$74,$E$74,IF((G14+G19)&lt;=$F$74,$G$74,$I$74)))))*IF(H3=65,$D$58/12,1)</f>
        <v>0</v>
      </c>
      <c r="I42" s="39" t="n">
        <f aca="false">IF(OR(I3&lt;=64,I3=0),0,IF(I23&gt;0,IF(H19&lt;$D$77,$E$77,IF(H19&lt;$F$77,$G$77,IF(H19&lt;$H$77,$I$77,IF(H19&lt;$J$77,$K$77,IF(H19&lt;$L$77,$M$77,IF(H19&lt;$N$77,$O$77,IF(H19&lt;$P$77,$Q$77,$S$77))))))),IF(I24&gt;0,IF((H14+H19)&lt;=$J$74,$K$74,$M$74),IF((H14+H19)&lt;=$D$74,$E$74,IF((H14+H19)&lt;=$F$74,$G$74,$I$74)))))*IF(I3=65,$D$58/12,1)</f>
        <v>0</v>
      </c>
      <c r="J42" s="39" t="n">
        <f aca="false">IF(OR(J3&lt;=64,J3=0),0,IF(J23&gt;0,IF(I19&lt;$D$77,$E$77,IF(I19&lt;$F$77,$G$77,IF(I19&lt;$H$77,$I$77,IF(I19&lt;$J$77,$K$77,IF(I19&lt;$L$77,$M$77,IF(I19&lt;$N$77,$O$77,IF(I19&lt;$P$77,$Q$77,$S$77))))))),IF(J24&gt;0,IF((I14+I19)&lt;=$J$74,$K$74,$M$74),IF((I14+I19)&lt;=$D$74,$E$74,IF((I14+I19)&lt;=$F$74,$G$74,$I$74)))))*IF(J3=65,$D$58/12,1)</f>
        <v>0</v>
      </c>
      <c r="K42" s="39" t="n">
        <f aca="false">IF(OR(K3&lt;=64,K3=0),0,IF(K23&gt;0,IF(J19&lt;$D$77,$E$77,IF(J19&lt;$F$77,$G$77,IF(J19&lt;$H$77,$I$77,IF(J19&lt;$J$77,$K$77,IF(J19&lt;$L$77,$M$77,IF(J19&lt;$N$77,$O$77,IF(J19&lt;$P$77,$Q$77,$S$77))))))),IF(K24&gt;0,IF((J14+J19)&lt;=$J$74,$K$74,$M$74),IF((J14+J19)&lt;=$D$74,$E$74,IF((J14+J19)&lt;=$F$74,$G$74,$I$74)))))*IF(K3=65,$D$58/12,1)</f>
        <v>0</v>
      </c>
      <c r="L42" s="39" t="n">
        <f aca="false">IF(OR(L3&lt;=64,L3=0),0,IF(L23&gt;0,IF(K19&lt;$D$77,$E$77,IF(K19&lt;$F$77,$G$77,IF(K19&lt;$H$77,$I$77,IF(K19&lt;$J$77,$K$77,IF(K19&lt;$L$77,$M$77,IF(K19&lt;$N$77,$O$77,IF(K19&lt;$P$77,$Q$77,$S$77))))))),IF(L24&gt;0,IF((K14+K19)&lt;=$J$74,$K$74,$M$74),IF((K14+K19)&lt;=$D$74,$E$74,IF((K14+K19)&lt;=$F$74,$G$74,$I$74)))))*IF(L3=65,$D$58/12,1)</f>
        <v>0</v>
      </c>
      <c r="M42" s="39" t="n">
        <f aca="false">IF(OR(M3&lt;=64,M3=0),0,IF(M23&gt;0,IF(L19&lt;$D$77,$E$77,IF(L19&lt;$F$77,$G$77,IF(L19&lt;$H$77,$I$77,IF(L19&lt;$J$77,$K$77,IF(L19&lt;$L$77,$M$77,IF(L19&lt;$N$77,$O$77,IF(L19&lt;$P$77,$Q$77,$S$77))))))),IF(M24&gt;0,IF((L14+L19)&lt;=$J$74,$K$74,$M$74),IF((L14+L19)&lt;=$D$74,$E$74,IF((L14+L19)&lt;=$F$74,$G$74,$I$74)))))*IF(M3=65,$D$58/12,1)</f>
        <v>0</v>
      </c>
      <c r="N42" s="39" t="n">
        <f aca="false">IF(OR(N3&lt;=64,N3=0),0,IF(N23&gt;0,IF(M19&lt;$D$77,$E$77,IF(M19&lt;$F$77,$G$77,IF(M19&lt;$H$77,$I$77,IF(M19&lt;$J$77,$K$77,IF(M19&lt;$L$77,$M$77,IF(M19&lt;$N$77,$O$77,IF(M19&lt;$P$77,$Q$77,$S$77))))))),IF(N24&gt;0,IF((M14+M19)&lt;=$J$74,$K$74,$M$74),IF((M14+M19)&lt;=$D$74,$E$74,IF((M14+M19)&lt;=$F$74,$G$74,$I$74)))))*IF(N3=65,$D$58/12,1)</f>
        <v>0</v>
      </c>
      <c r="O42" s="39" t="n">
        <f aca="false">IF(OR(O3&lt;=64,O3=0),0,IF(O23&gt;0,IF(N19&lt;$D$77,$E$77,IF(N19&lt;$F$77,$G$77,IF(N19&lt;$H$77,$I$77,IF(N19&lt;$J$77,$K$77,IF(N19&lt;$L$77,$M$77,IF(N19&lt;$N$77,$O$77,IF(N19&lt;$P$77,$Q$77,$S$77))))))),IF(O24&gt;0,IF((N14+N19)&lt;=$J$74,$K$74,$M$74),IF((N14+N19)&lt;=$D$74,$E$74,IF((N14+N19)&lt;=$F$74,$G$74,$I$74)))))*IF(O3=65,$D$58/12,1)</f>
        <v>0</v>
      </c>
      <c r="P42" s="39" t="n">
        <f aca="false">IF(OR(P3&lt;=64,P3=0),0,IF(P23&gt;0,IF(O19&lt;$D$77,$E$77,IF(O19&lt;$F$77,$G$77,IF(O19&lt;$H$77,$I$77,IF(O19&lt;$J$77,$K$77,IF(O19&lt;$L$77,$M$77,IF(O19&lt;$N$77,$O$77,IF(O19&lt;$P$77,$Q$77,$S$77))))))),IF(P24&gt;0,IF((O14+O19)&lt;=$J$74,$K$74,$M$74),IF((O14+O19)&lt;=$D$74,$E$74,IF((O14+O19)&lt;=$F$74,$G$74,$I$74)))))*IF(P3=65,$D$58/12,1)</f>
        <v>0</v>
      </c>
      <c r="Q42" s="39" t="n">
        <f aca="false">IF(OR(Q3&lt;=64,Q3=0),0,IF(Q23&gt;0,IF(P19&lt;$D$77,$E$77,IF(P19&lt;$F$77,$G$77,IF(P19&lt;$H$77,$I$77,IF(P19&lt;$J$77,$K$77,IF(P19&lt;$L$77,$M$77,IF(P19&lt;$N$77,$O$77,IF(P19&lt;$P$77,$Q$77,$S$77))))))),IF(Q24&gt;0,IF((P14+P19)&lt;=$J$74,$K$74,$M$74),IF((P14+P19)&lt;=$D$74,$E$74,IF((P14+P19)&lt;=$F$74,$G$74,$I$74)))))*IF(Q3=65,$D$58/12,1)</f>
        <v>0</v>
      </c>
      <c r="R42" s="39" t="n">
        <f aca="false">IF(OR(R3&lt;=64,R3=0),0,IF(R23&gt;0,IF(Q19&lt;$D$77,$E$77,IF(Q19&lt;$F$77,$G$77,IF(Q19&lt;$H$77,$I$77,IF(Q19&lt;$J$77,$K$77,IF(Q19&lt;$L$77,$M$77,IF(Q19&lt;$N$77,$O$77,IF(Q19&lt;$P$77,$Q$77,$S$77))))))),IF(R24&gt;0,IF((Q14+Q19)&lt;=$J$74,$K$74,$M$74),IF((Q14+Q19)&lt;=$D$74,$E$74,IF((Q14+Q19)&lt;=$F$74,$G$74,$I$74)))))*IF(R3=65,$D$58/12,1)</f>
        <v>0</v>
      </c>
      <c r="S42" s="39" t="n">
        <f aca="false">IF(OR(S3&lt;=64,S3=0),0,IF(S23&gt;0,IF(R19&lt;$D$77,$E$77,IF(R19&lt;$F$77,$G$77,IF(R19&lt;$H$77,$I$77,IF(R19&lt;$J$77,$K$77,IF(R19&lt;$L$77,$M$77,IF(R19&lt;$N$77,$O$77,IF(R19&lt;$P$77,$Q$77,$S$77))))))),IF(S24&gt;0,IF((R14+R19)&lt;=$J$74,$K$74,$M$74),IF((R14+R19)&lt;=$D$74,$E$74,IF((R14+R19)&lt;=$F$74,$G$74,$I$74)))))*IF(S3=65,$D$58/12,1)</f>
        <v>0</v>
      </c>
      <c r="T42" s="39" t="n">
        <f aca="false">IF(OR(T3&lt;=64,T3=0),0,IF(T23&gt;0,IF(S19&lt;$D$77,$E$77,IF(S19&lt;$F$77,$G$77,IF(S19&lt;$H$77,$I$77,IF(S19&lt;$J$77,$K$77,IF(S19&lt;$L$77,$M$77,IF(S19&lt;$N$77,$O$77,IF(S19&lt;$P$77,$Q$77,$S$77))))))),IF(T24&gt;0,IF((S14+S19)&lt;=$J$74,$K$74,$M$74),IF((S14+S19)&lt;=$D$74,$E$74,IF((S14+S19)&lt;=$F$74,$G$74,$I$74)))))*IF(T3=65,$D$58/12,1)</f>
        <v>0</v>
      </c>
      <c r="U42" s="39" t="n">
        <f aca="false">IF(OR(U3&lt;=64,U3=0),0,IF(U23&gt;0,IF(T19&lt;$D$77,$E$77,IF(T19&lt;$F$77,$G$77,IF(T19&lt;$H$77,$I$77,IF(T19&lt;$J$77,$K$77,IF(T19&lt;$L$77,$M$77,IF(T19&lt;$N$77,$O$77,IF(T19&lt;$P$77,$Q$77,$S$77))))))),IF(U24&gt;0,IF((T14+T19)&lt;=$J$74,$K$74,$M$74),IF((T14+T19)&lt;=$D$74,$E$74,IF((T14+T19)&lt;=$F$74,$G$74,$I$74)))))*IF(U3=65,$D$58/12,1)</f>
        <v>0</v>
      </c>
      <c r="V42" s="39" t="n">
        <f aca="false">IF(OR(V3&lt;=64,V3=0),0,IF(V23&gt;0,IF(U19&lt;$D$77,$E$77,IF(U19&lt;$F$77,$G$77,IF(U19&lt;$H$77,$I$77,IF(U19&lt;$J$77,$K$77,IF(U19&lt;$L$77,$M$77,IF(U19&lt;$N$77,$O$77,IF(U19&lt;$P$77,$Q$77,$S$77))))))),IF(V24&gt;0,IF((U14+U19)&lt;=$J$74,$K$74,$M$74),IF((U14+U19)&lt;=$D$74,$E$74,IF((U14+U19)&lt;=$F$74,$G$74,$I$74)))))*IF(V3=65,$D$58/12,1)</f>
        <v>0</v>
      </c>
      <c r="W42" s="39" t="n">
        <f aca="false">IF(OR(W3&lt;=64,W3=0),0,IF(W23&gt;0,IF(V19&lt;$D$77,$E$77,IF(V19&lt;$F$77,$G$77,IF(V19&lt;$H$77,$I$77,IF(V19&lt;$J$77,$K$77,IF(V19&lt;$L$77,$M$77,IF(V19&lt;$N$77,$O$77,IF(V19&lt;$P$77,$Q$77,$S$77))))))),IF(W24&gt;0,IF((V14+V19)&lt;=$J$74,$K$74,$M$74),IF((V14+V19)&lt;=$D$74,$E$74,IF((V14+V19)&lt;=$F$74,$G$74,$I$74)))))*IF(W3=65,$D$58/12,1)</f>
        <v>0</v>
      </c>
      <c r="X42" s="39" t="n">
        <f aca="false">IF(OR(X3&lt;=64,X3=0),0,IF(X23&gt;0,IF(W19&lt;$D$77,$E$77,IF(W19&lt;$F$77,$G$77,IF(W19&lt;$H$77,$I$77,IF(W19&lt;$J$77,$K$77,IF(W19&lt;$L$77,$M$77,IF(W19&lt;$N$77,$O$77,IF(W19&lt;$P$77,$Q$77,$S$77))))))),IF(X24&gt;0,IF((W14+W19)&lt;=$J$74,$K$74,$M$74),IF((W14+W19)&lt;=$D$74,$E$74,IF((W14+W19)&lt;=$F$74,$G$74,$I$74)))))*IF(X3=65,$D$58/12,1)</f>
        <v>0</v>
      </c>
      <c r="Y42" s="39" t="n">
        <f aca="false">IF(OR(Y3&lt;=64,Y3=0),0,IF(Y23&gt;0,IF(X19&lt;$D$77,$E$77,IF(X19&lt;$F$77,$G$77,IF(X19&lt;$H$77,$I$77,IF(X19&lt;$J$77,$K$77,IF(X19&lt;$L$77,$M$77,IF(X19&lt;$N$77,$O$77,IF(X19&lt;$P$77,$Q$77,$S$77))))))),IF(Y24&gt;0,IF((X14+X19)&lt;=$J$74,$K$74,$M$74),IF((X14+X19)&lt;=$D$74,$E$74,IF((X14+X19)&lt;=$F$74,$G$74,$I$74)))))*IF(Y3=65,$D$58/12,1)</f>
        <v>0</v>
      </c>
      <c r="Z42" s="39" t="n">
        <f aca="false">IF(OR(Z3&lt;=64,Z3=0),0,IF(Z23&gt;0,IF(Y19&lt;$D$77,$E$77,IF(Y19&lt;$F$77,$G$77,IF(Y19&lt;$H$77,$I$77,IF(Y19&lt;$J$77,$K$77,IF(Y19&lt;$L$77,$M$77,IF(Y19&lt;$N$77,$O$77,IF(Y19&lt;$P$77,$Q$77,$S$77))))))),IF(Z24&gt;0,IF((Y14+Y19)&lt;=$J$74,$K$74,$M$74),IF((Y14+Y19)&lt;=$D$74,$E$74,IF((Y14+Y19)&lt;=$F$74,$G$74,$I$74)))))*IF(Z3=65,$D$58/12,1)</f>
        <v>0</v>
      </c>
      <c r="AA42" s="39" t="n">
        <f aca="false">IF(OR(AA3&lt;=64,AA3=0),0,IF(AA23&gt;0,IF(Z19&lt;$D$77,$E$77,IF(Z19&lt;$F$77,$G$77,IF(Z19&lt;$H$77,$I$77,IF(Z19&lt;$J$77,$K$77,IF(Z19&lt;$L$77,$M$77,IF(Z19&lt;$N$77,$O$77,IF(Z19&lt;$P$77,$Q$77,$S$77))))))),IF(AA24&gt;0,IF((Z14+Z19)&lt;=$J$74,$K$74,$M$74),IF((Z14+Z19)&lt;=$D$74,$E$74,IF((Z14+Z19)&lt;=$F$74,$G$74,$I$74)))))*IF(AA3=65,$D$58/12,1)</f>
        <v>0</v>
      </c>
      <c r="AB42" s="39" t="n">
        <f aca="false">IF(OR(AB3&lt;=64,AB3=0),0,IF(AB23&gt;0,IF(AA19&lt;$D$77,$E$77,IF(AA19&lt;$F$77,$G$77,IF(AA19&lt;$H$77,$I$77,IF(AA19&lt;$J$77,$K$77,IF(AA19&lt;$L$77,$M$77,IF(AA19&lt;$N$77,$O$77,IF(AA19&lt;$P$77,$Q$77,$S$77))))))),IF(AB24&gt;0,IF((AA14+AA19)&lt;=$J$74,$K$74,$M$74),IF((AA14+AA19)&lt;=$D$74,$E$74,IF((AA14+AA19)&lt;=$F$74,$G$74,$I$74)))))*IF(AB3=65,$D$58/12,1)</f>
        <v>0</v>
      </c>
      <c r="AC42" s="39" t="n">
        <f aca="false">IF(OR(AC3&lt;=64,AC3=0),0,IF(AC23&gt;0,IF(AB19&lt;$D$77,$E$77,IF(AB19&lt;$F$77,$G$77,IF(AB19&lt;$H$77,$I$77,IF(AB19&lt;$J$77,$K$77,IF(AB19&lt;$L$77,$M$77,IF(AB19&lt;$N$77,$O$77,IF(AB19&lt;$P$77,$Q$77,$S$77))))))),IF(AC24&gt;0,IF((AB14+AB19)&lt;=$J$74,$K$74,$M$74),IF((AB14+AB19)&lt;=$D$74,$E$74,IF((AB14+AB19)&lt;=$F$74,$G$74,$I$74)))))*IF(AC3=65,$D$58/12,1)</f>
        <v>0</v>
      </c>
      <c r="AD42" s="39" t="n">
        <f aca="false">IF(OR(AD3&lt;=64,AD3=0),0,IF(AD23&gt;0,IF(AC19&lt;$D$77,$E$77,IF(AC19&lt;$F$77,$G$77,IF(AC19&lt;$H$77,$I$77,IF(AC19&lt;$J$77,$K$77,IF(AC19&lt;$L$77,$M$77,IF(AC19&lt;$N$77,$O$77,IF(AC19&lt;$P$77,$Q$77,$S$77))))))),IF(AD24&gt;0,IF((AC14+AC19)&lt;=$J$74,$K$74,$M$74),IF((AC14+AC19)&lt;=$D$74,$E$74,IF((AC14+AC19)&lt;=$F$74,$G$74,$I$74)))))*IF(AD3=65,$D$58/12,1)</f>
        <v>0</v>
      </c>
      <c r="AE42" s="39" t="n">
        <f aca="false">IF(OR(AE3&lt;=64,AE3=0),0,IF(AE23&gt;0,IF(AD19&lt;$D$77,$E$77,IF(AD19&lt;$F$77,$G$77,IF(AD19&lt;$H$77,$I$77,IF(AD19&lt;$J$77,$K$77,IF(AD19&lt;$L$77,$M$77,IF(AD19&lt;$N$77,$O$77,IF(AD19&lt;$P$77,$Q$77,$S$77))))))),IF(AE24&gt;0,IF((AD14+AD19)&lt;=$J$74,$K$74,$M$74),IF((AD14+AD19)&lt;=$D$74,$E$74,IF((AD14+AD19)&lt;=$F$74,$G$74,$I$74)))))*IF(AE3=65,$D$58/12,1)</f>
        <v>0</v>
      </c>
      <c r="AF42" s="39" t="n">
        <f aca="false">IF(OR(AF3&lt;=64,AF3=0),0,IF(AF23&gt;0,IF(AE19&lt;$D$77,$E$77,IF(AE19&lt;$F$77,$G$77,IF(AE19&lt;$H$77,$I$77,IF(AE19&lt;$J$77,$K$77,IF(AE19&lt;$L$77,$M$77,IF(AE19&lt;$N$77,$O$77,IF(AE19&lt;$P$77,$Q$77,$S$77))))))),IF(AF24&gt;0,IF((AE14+AE19)&lt;=$J$74,$K$74,$M$74),IF((AE14+AE19)&lt;=$D$74,$E$74,IF((AE14+AE19)&lt;=$F$74,$G$74,$I$74)))))*IF(AF3=65,$D$58/12,1)</f>
        <v>0</v>
      </c>
      <c r="AG42" s="39" t="n">
        <f aca="false">IF(OR(AG3&lt;=64,AG3=0),0,IF(AG23&gt;0,IF(AF19&lt;$D$77,$E$77,IF(AF19&lt;$F$77,$G$77,IF(AF19&lt;$H$77,$I$77,IF(AF19&lt;$J$77,$K$77,IF(AF19&lt;$L$77,$M$77,IF(AF19&lt;$N$77,$O$77,IF(AF19&lt;$P$77,$Q$77,$S$77))))))),IF(AG24&gt;0,IF((AF14+AF19)&lt;=$J$74,$K$74,$M$74),IF((AF14+AF19)&lt;=$D$74,$E$74,IF((AF14+AF19)&lt;=$F$74,$G$74,$I$74)))))*IF(AG3=65,$D$58/12,1)</f>
        <v>0</v>
      </c>
      <c r="AH42" s="39" t="n">
        <f aca="false">IF(OR(AH3&lt;=64,AH3=0),0,IF(AH23&gt;0,IF(AG19&lt;$D$77,$E$77,IF(AG19&lt;$F$77,$G$77,IF(AG19&lt;$H$77,$I$77,IF(AG19&lt;$J$77,$K$77,IF(AG19&lt;$L$77,$M$77,IF(AG19&lt;$N$77,$O$77,IF(AG19&lt;$P$77,$Q$77,$S$77))))))),IF(AH24&gt;0,IF((AG14+AG19)&lt;=$J$74,$K$74,$M$74),IF((AG14+AG19)&lt;=$D$74,$E$74,IF((AG14+AG19)&lt;=$F$74,$G$74,$I$74)))))*IF(AH3=65,$D$58/12,1)</f>
        <v>0</v>
      </c>
      <c r="AI42" s="39" t="n">
        <f aca="false">IF(OR(AI3&lt;=64,AI3=0),0,IF(AI23&gt;0,IF(AH19&lt;$D$77,$E$77,IF(AH19&lt;$F$77,$G$77,IF(AH19&lt;$H$77,$I$77,IF(AH19&lt;$J$77,$K$77,IF(AH19&lt;$L$77,$M$77,IF(AH19&lt;$N$77,$O$77,IF(AH19&lt;$P$77,$Q$77,$S$77))))))),IF(AI24&gt;0,IF((AH14+AH19)&lt;=$J$74,$K$74,$M$74),IF((AH14+AH19)&lt;=$D$74,$E$74,IF((AH14+AH19)&lt;=$F$74,$G$74,$I$74)))))*IF(AI3=65,$D$58/12,1)</f>
        <v>0</v>
      </c>
      <c r="AJ42" s="39" t="n">
        <f aca="false">IF(OR(AJ3&lt;=64,AJ3=0),0,IF(AJ23&gt;0,IF(AI19&lt;$D$77,$E$77,IF(AI19&lt;$F$77,$G$77,IF(AI19&lt;$H$77,$I$77,IF(AI19&lt;$J$77,$K$77,IF(AI19&lt;$L$77,$M$77,IF(AI19&lt;$N$77,$O$77,IF(AI19&lt;$P$77,$Q$77,$S$77))))))),IF(AJ24&gt;0,IF((AI14+AI19)&lt;=$J$74,$K$74,$M$74),IF((AI14+AI19)&lt;=$D$74,$E$74,IF((AI14+AI19)&lt;=$F$74,$G$74,$I$74)))))*IF(AJ3=65,$D$58/12,1)</f>
        <v>0</v>
      </c>
      <c r="AK42" s="39" t="n">
        <f aca="false">IF(OR(AK3&lt;=64,AK3=0),0,IF(AK23&gt;0,IF(AJ19&lt;$D$77,$E$77,IF(AJ19&lt;$F$77,$G$77,IF(AJ19&lt;$H$77,$I$77,IF(AJ19&lt;$J$77,$K$77,IF(AJ19&lt;$L$77,$M$77,IF(AJ19&lt;$N$77,$O$77,IF(AJ19&lt;$P$77,$Q$77,$S$77))))))),IF(AK24&gt;0,IF((AJ14+AJ19)&lt;=$J$74,$K$74,$M$74),IF((AJ14+AJ19)&lt;=$D$74,$E$74,IF((AJ14+AJ19)&lt;=$F$74,$G$74,$I$74)))))*IF(AK3=65,$D$58/12,1)</f>
        <v>0</v>
      </c>
      <c r="AL42" s="39" t="n">
        <f aca="false">IF(OR(AL3&lt;=64,AL3=0),0,IF(AL23&gt;0,IF(AK19&lt;$D$77,$E$77,IF(AK19&lt;$F$77,$G$77,IF(AK19&lt;$H$77,$I$77,IF(AK19&lt;$J$77,$K$77,IF(AK19&lt;$L$77,$M$77,IF(AK19&lt;$N$77,$O$77,IF(AK19&lt;$P$77,$Q$77,$S$77))))))),IF(AL24&gt;0,IF((AK14+AK19)&lt;=$J$74,$K$74,$M$74),IF((AK14+AK19)&lt;=$D$74,$E$74,IF((AK14+AK19)&lt;=$F$74,$G$74,$I$74)))))*IF(AL3=65,$D$58/12,1)</f>
        <v>0</v>
      </c>
      <c r="AM42" s="39" t="n">
        <f aca="false">IF(OR(AM3&lt;=64,AM3=0),0,IF(AM23&gt;0,IF(AL19&lt;$D$77,$E$77,IF(AL19&lt;$F$77,$G$77,IF(AL19&lt;$H$77,$I$77,IF(AL19&lt;$J$77,$K$77,IF(AL19&lt;$L$77,$M$77,IF(AL19&lt;$N$77,$O$77,IF(AL19&lt;$P$77,$Q$77,$S$77))))))),IF(AM24&gt;0,IF((AL14+AL19)&lt;=$J$74,$K$74,$M$74),IF((AL14+AL19)&lt;=$D$74,$E$74,IF((AL14+AL19)&lt;=$F$74,$G$74,$I$74)))))*IF(AM3=65,$D$58/12,1)</f>
        <v>0</v>
      </c>
      <c r="AN42" s="39" t="n">
        <f aca="false">IF(OR(AN3&lt;=64,AN3=0),0,IF(AN23&gt;0,IF(AM19&lt;$D$77,$E$77,IF(AM19&lt;$F$77,$G$77,IF(AM19&lt;$H$77,$I$77,IF(AM19&lt;$J$77,$K$77,IF(AM19&lt;$L$77,$M$77,IF(AM19&lt;$N$77,$O$77,IF(AM19&lt;$P$77,$Q$77,$S$77))))))),IF(AN24&gt;0,IF((AM14+AM19)&lt;=$J$74,$K$74,$M$74),IF((AM14+AM19)&lt;=$D$74,$E$74,IF((AM14+AM19)&lt;=$F$74,$G$74,$I$74)))))*IF(AN3=65,$D$58/12,1)</f>
        <v>0</v>
      </c>
      <c r="AO42" s="39" t="n">
        <f aca="false">IF(OR(AO3&lt;=64,AO3=0),0,IF(AO23&gt;0,IF(AN19&lt;$D$77,$E$77,IF(AN19&lt;$F$77,$G$77,IF(AN19&lt;$H$77,$I$77,IF(AN19&lt;$J$77,$K$77,IF(AN19&lt;$L$77,$M$77,IF(AN19&lt;$N$77,$O$77,IF(AN19&lt;$P$77,$Q$77,$S$77))))))),IF(AO24&gt;0,IF((AN14+AN19)&lt;=$J$74,$K$74,$M$74),IF((AN14+AN19)&lt;=$D$74,$E$74,IF((AN14+AN19)&lt;=$F$74,$G$74,$I$74)))))*IF(AO3=65,$D$58/12,1)</f>
        <v>0</v>
      </c>
      <c r="AP42" s="39" t="n">
        <f aca="false">IF(OR(AP3&lt;=64,AP3=0),0,IF(AP23&gt;0,IF(AO19&lt;$D$77,$E$77,IF(AO19&lt;$F$77,$G$77,IF(AO19&lt;$H$77,$I$77,IF(AO19&lt;$J$77,$K$77,IF(AO19&lt;$L$77,$M$77,IF(AO19&lt;$N$77,$O$77,IF(AO19&lt;$P$77,$Q$77,$S$77))))))),IF(AP24&gt;0,IF((AO14+AO19)&lt;=$J$74,$K$74,$M$74),IF((AO14+AO19)&lt;=$D$74,$E$74,IF((AO14+AO19)&lt;=$F$74,$G$74,$I$74)))))*IF(AP3=65,$D$58/12,1)</f>
        <v>0</v>
      </c>
      <c r="AQ42" s="39" t="n">
        <f aca="false">IF(OR(AQ3&lt;=64,AQ3=0),0,IF(AQ23&gt;0,IF(AP19&lt;$D$77,$E$77,IF(AP19&lt;$F$77,$G$77,IF(AP19&lt;$H$77,$I$77,IF(AP19&lt;$J$77,$K$77,IF(AP19&lt;$L$77,$M$77,IF(AP19&lt;$N$77,$O$77,IF(AP19&lt;$P$77,$Q$77,$S$77))))))),IF(AQ24&gt;0,IF((AP14+AP19)&lt;=$J$74,$K$74,$M$74),IF((AP14+AP19)&lt;=$D$74,$E$74,IF((AP14+AP19)&lt;=$F$74,$G$74,$I$74)))))*IF(AQ3=65,$D$58/12,1)</f>
        <v>0</v>
      </c>
      <c r="AR42" s="39" t="n">
        <f aca="false">IF(OR(AR3&lt;=64,AR3=0),0,IF(AR23&gt;0,IF(AQ19&lt;$D$77,$E$77,IF(AQ19&lt;$F$77,$G$77,IF(AQ19&lt;$H$77,$I$77,IF(AQ19&lt;$J$77,$K$77,IF(AQ19&lt;$L$77,$M$77,IF(AQ19&lt;$N$77,$O$77,IF(AQ19&lt;$P$77,$Q$77,$S$77))))))),IF(AR24&gt;0,IF((AQ14+AQ19)&lt;=$J$74,$K$74,$M$74),IF((AQ14+AQ19)&lt;=$D$74,$E$74,IF((AQ14+AQ19)&lt;=$F$74,$G$74,$I$74)))))*IF(AR3=65,$D$58/12,1)</f>
        <v>0</v>
      </c>
      <c r="AS42" s="39" t="n">
        <f aca="false">IF(OR(AS3&lt;=64,AS3=0),0,IF(AS23&gt;0,IF(AR19&lt;$D$77,$E$77,IF(AR19&lt;$F$77,$G$77,IF(AR19&lt;$H$77,$I$77,IF(AR19&lt;$J$77,$K$77,IF(AR19&lt;$L$77,$M$77,IF(AR19&lt;$N$77,$O$77,IF(AR19&lt;$P$77,$Q$77,$S$77))))))),IF(AS24&gt;0,IF((AR14+AR19)&lt;=$J$74,$K$74,$M$74),IF((AR14+AR19)&lt;=$D$74,$E$74,IF((AR14+AR19)&lt;=$F$74,$G$74,$I$74)))))*IF(AS3=65,$D$58/12,1)</f>
        <v>0</v>
      </c>
    </row>
    <row r="43" customFormat="false" ht="17" hidden="false" customHeight="false" outlineLevel="0" collapsed="false">
      <c r="A43" s="179"/>
      <c r="B43" s="39" t="s">
        <v>30</v>
      </c>
      <c r="C43" s="39"/>
      <c r="D43" s="39"/>
      <c r="E43" s="39" t="n">
        <f aca="false">IF(OR(E4&lt;=64,E4=0),0,IF(E24&gt;0,IF(D20&lt;$D$77,$E$77,IF(D20&lt;$F$77,$G$77,IF(D20&lt;$H$77,$I$77,IF(D20&lt;$J$77,$K$77,IF(D20&lt;$L$77,$M$77,IF(D20&lt;$N$77,$O$77,IF(D20&lt;$P$77,$Q$77,$S$77))))))),IF(E23&gt;0,IF((D15+D20)&lt;=$J$74,$K$74,$M$74),IF((D15+D20)&lt;=$D$74,$E$74,IF((D15+D20)&lt;=$F$74,$G$74,$I$74)))))*IF(E4=65,$D$59/12,1)</f>
        <v>0</v>
      </c>
      <c r="F43" s="39" t="n">
        <f aca="false">IF(OR(F4&lt;=64,F4=0),0,IF(F24&gt;0,IF(E20&lt;$D$77,$E$77,IF(E20&lt;$F$77,$G$77,IF(E20&lt;$H$77,$I$77,IF(E20&lt;$J$77,$K$77,IF(E20&lt;$L$77,$M$77,IF(E20&lt;$N$77,$O$77,IF(E20&lt;$P$77,$Q$77,$S$77))))))),IF(F23&gt;0,IF((E15+E20)&lt;=$J$74,$K$74,$M$74),IF((E15+E20)&lt;=$D$74,$E$74,IF((E15+E20)&lt;=$F$74,$G$74,$I$74)))))*IF(F4=65,$D$59/12,1)</f>
        <v>0</v>
      </c>
      <c r="G43" s="39" t="n">
        <f aca="false">IF(OR(G4&lt;=64,G4=0),0,IF(G24&gt;0,IF(F20&lt;$D$77,$E$77,IF(F20&lt;$F$77,$G$77,IF(F20&lt;$H$77,$I$77,IF(F20&lt;$J$77,$K$77,IF(F20&lt;$L$77,$M$77,IF(F20&lt;$N$77,$O$77,IF(F20&lt;$P$77,$Q$77,$S$77))))))),IF(G23&gt;0,IF((F15+F20)&lt;=$J$74,$K$74,$M$74),IF((F15+F20)&lt;=$D$74,$E$74,IF((F15+F20)&lt;=$F$74,$G$74,$I$74)))))*IF(G4=65,$D$59/12,1)</f>
        <v>0</v>
      </c>
      <c r="H43" s="39" t="n">
        <f aca="false">IF(OR(H4&lt;=64,H4=0),0,IF(H24&gt;0,IF(G20&lt;$D$77,$E$77,IF(G20&lt;$F$77,$G$77,IF(G20&lt;$H$77,$I$77,IF(G20&lt;$J$77,$K$77,IF(G20&lt;$L$77,$M$77,IF(G20&lt;$N$77,$O$77,IF(G20&lt;$P$77,$Q$77,$S$77))))))),IF(H23&gt;0,IF((G15+G20)&lt;=$J$74,$K$74,$M$74),IF((G15+G20)&lt;=$D$74,$E$74,IF((G15+G20)&lt;=$F$74,$G$74,$I$74)))))*IF(H4=65,$D$59/12,1)</f>
        <v>0</v>
      </c>
      <c r="I43" s="39" t="n">
        <f aca="false">IF(OR(I4&lt;=64,I4=0),0,IF(I24&gt;0,IF(H20&lt;$D$77,$E$77,IF(H20&lt;$F$77,$G$77,IF(H20&lt;$H$77,$I$77,IF(H20&lt;$J$77,$K$77,IF(H20&lt;$L$77,$M$77,IF(H20&lt;$N$77,$O$77,IF(H20&lt;$P$77,$Q$77,$S$77))))))),IF(I23&gt;0,IF((H15+H20)&lt;=$J$74,$K$74,$M$74),IF((H15+H20)&lt;=$D$74,$E$74,IF((H15+H20)&lt;=$F$74,$G$74,$I$74)))))*IF(I4=65,$D$59/12,1)</f>
        <v>0</v>
      </c>
      <c r="J43" s="39" t="n">
        <f aca="false">IF(OR(J4&lt;=64,J4=0),0,IF(J24&gt;0,IF(I20&lt;$D$77,$E$77,IF(I20&lt;$F$77,$G$77,IF(I20&lt;$H$77,$I$77,IF(I20&lt;$J$77,$K$77,IF(I20&lt;$L$77,$M$77,IF(I20&lt;$N$77,$O$77,IF(I20&lt;$P$77,$Q$77,$S$77))))))),IF(J23&gt;0,IF((I15+I20)&lt;=$J$74,$K$74,$M$74),IF((I15+I20)&lt;=$D$74,$E$74,IF((I15+I20)&lt;=$F$74,$G$74,$I$74)))))*IF(J4=65,$D$59/12,1)</f>
        <v>0</v>
      </c>
      <c r="K43" s="39" t="n">
        <f aca="false">IF(OR(K4&lt;=64,K4=0),0,IF(K24&gt;0,IF(J20&lt;$D$77,$E$77,IF(J20&lt;$F$77,$G$77,IF(J20&lt;$H$77,$I$77,IF(J20&lt;$J$77,$K$77,IF(J20&lt;$L$77,$M$77,IF(J20&lt;$N$77,$O$77,IF(J20&lt;$P$77,$Q$77,$S$77))))))),IF(K23&gt;0,IF((J15+J20)&lt;=$J$74,$K$74,$M$74),IF((J15+J20)&lt;=$D$74,$E$74,IF((J15+J20)&lt;=$F$74,$G$74,$I$74)))))*IF(K4=65,$D$59/12,1)</f>
        <v>0</v>
      </c>
      <c r="L43" s="39" t="n">
        <f aca="false">IF(OR(L4&lt;=64,L4=0),0,IF(L24&gt;0,IF(K20&lt;$D$77,$E$77,IF(K20&lt;$F$77,$G$77,IF(K20&lt;$H$77,$I$77,IF(K20&lt;$J$77,$K$77,IF(K20&lt;$L$77,$M$77,IF(K20&lt;$N$77,$O$77,IF(K20&lt;$P$77,$Q$77,$S$77))))))),IF(L23&gt;0,IF((K15+K20)&lt;=$J$74,$K$74,$M$74),IF((K15+K20)&lt;=$D$74,$E$74,IF((K15+K20)&lt;=$F$74,$G$74,$I$74)))))*IF(L4=65,$D$59/12,1)</f>
        <v>0</v>
      </c>
      <c r="M43" s="39" t="n">
        <f aca="false">IF(OR(M4&lt;=64,M4=0),0,IF(M24&gt;0,IF(L20&lt;$D$77,$E$77,IF(L20&lt;$F$77,$G$77,IF(L20&lt;$H$77,$I$77,IF(L20&lt;$J$77,$K$77,IF(L20&lt;$L$77,$M$77,IF(L20&lt;$N$77,$O$77,IF(L20&lt;$P$77,$Q$77,$S$77))))))),IF(M23&gt;0,IF((L15+L20)&lt;=$J$74,$K$74,$M$74),IF((L15+L20)&lt;=$D$74,$E$74,IF((L15+L20)&lt;=$F$74,$G$74,$I$74)))))*IF(M4=65,$D$59/12,1)</f>
        <v>0</v>
      </c>
      <c r="N43" s="39" t="n">
        <f aca="false">IF(OR(N4&lt;=64,N4=0),0,IF(N24&gt;0,IF(M20&lt;$D$77,$E$77,IF(M20&lt;$F$77,$G$77,IF(M20&lt;$H$77,$I$77,IF(M20&lt;$J$77,$K$77,IF(M20&lt;$L$77,$M$77,IF(M20&lt;$N$77,$O$77,IF(M20&lt;$P$77,$Q$77,$S$77))))))),IF(N23&gt;0,IF((M15+M20)&lt;=$J$74,$K$74,$M$74),IF((M15+M20)&lt;=$D$74,$E$74,IF((M15+M20)&lt;=$F$74,$G$74,$I$74)))))*IF(N4=65,$D$59/12,1)</f>
        <v>0</v>
      </c>
      <c r="O43" s="39" t="n">
        <f aca="false">IF(OR(O4&lt;=64,O4=0),0,IF(O24&gt;0,IF(N20&lt;$D$77,$E$77,IF(N20&lt;$F$77,$G$77,IF(N20&lt;$H$77,$I$77,IF(N20&lt;$J$77,$K$77,IF(N20&lt;$L$77,$M$77,IF(N20&lt;$N$77,$O$77,IF(N20&lt;$P$77,$Q$77,$S$77))))))),IF(O23&gt;0,IF((N15+N20)&lt;=$J$74,$K$74,$M$74),IF((N15+N20)&lt;=$D$74,$E$74,IF((N15+N20)&lt;=$F$74,$G$74,$I$74)))))*IF(O4=65,$D$59/12,1)</f>
        <v>0</v>
      </c>
      <c r="P43" s="39" t="n">
        <f aca="false">IF(OR(P4&lt;=64,P4=0),0,IF(P24&gt;0,IF(O20&lt;$D$77,$E$77,IF(O20&lt;$F$77,$G$77,IF(O20&lt;$H$77,$I$77,IF(O20&lt;$J$77,$K$77,IF(O20&lt;$L$77,$M$77,IF(O20&lt;$N$77,$O$77,IF(O20&lt;$P$77,$Q$77,$S$77))))))),IF(P23&gt;0,IF((O15+O20)&lt;=$J$74,$K$74,$M$74),IF((O15+O20)&lt;=$D$74,$E$74,IF((O15+O20)&lt;=$F$74,$G$74,$I$74)))))*IF(P4=65,$D$59/12,1)</f>
        <v>0</v>
      </c>
      <c r="Q43" s="39" t="n">
        <f aca="false">IF(OR(Q4&lt;=64,Q4=0),0,IF(Q24&gt;0,IF(P20&lt;$D$77,$E$77,IF(P20&lt;$F$77,$G$77,IF(P20&lt;$H$77,$I$77,IF(P20&lt;$J$77,$K$77,IF(P20&lt;$L$77,$M$77,IF(P20&lt;$N$77,$O$77,IF(P20&lt;$P$77,$Q$77,$S$77))))))),IF(Q23&gt;0,IF((P15+P20)&lt;=$J$74,$K$74,$M$74),IF((P15+P20)&lt;=$D$74,$E$74,IF((P15+P20)&lt;=$F$74,$G$74,$I$74)))))*IF(Q4=65,$D$59/12,1)</f>
        <v>0</v>
      </c>
      <c r="R43" s="39" t="n">
        <f aca="false">IF(OR(R4&lt;=64,R4=0),0,IF(R24&gt;0,IF(Q20&lt;$D$77,$E$77,IF(Q20&lt;$F$77,$G$77,IF(Q20&lt;$H$77,$I$77,IF(Q20&lt;$J$77,$K$77,IF(Q20&lt;$L$77,$M$77,IF(Q20&lt;$N$77,$O$77,IF(Q20&lt;$P$77,$Q$77,$S$77))))))),IF(R23&gt;0,IF((Q15+Q20)&lt;=$J$74,$K$74,$M$74),IF((Q15+Q20)&lt;=$D$74,$E$74,IF((Q15+Q20)&lt;=$F$74,$G$74,$I$74)))))*IF(R4=65,$D$59/12,1)</f>
        <v>0</v>
      </c>
      <c r="S43" s="39" t="n">
        <f aca="false">IF(OR(S4&lt;=64,S4=0),0,IF(S24&gt;0,IF(R20&lt;$D$77,$E$77,IF(R20&lt;$F$77,$G$77,IF(R20&lt;$H$77,$I$77,IF(R20&lt;$J$77,$K$77,IF(R20&lt;$L$77,$M$77,IF(R20&lt;$N$77,$O$77,IF(R20&lt;$P$77,$Q$77,$S$77))))))),IF(S23&gt;0,IF((R15+R20)&lt;=$J$74,$K$74,$M$74),IF((R15+R20)&lt;=$D$74,$E$74,IF((R15+R20)&lt;=$F$74,$G$74,$I$74)))))*IF(S4=65,$D$59/12,1)</f>
        <v>0</v>
      </c>
      <c r="T43" s="39" t="n">
        <f aca="false">IF(OR(T4&lt;=64,T4=0),0,IF(T24&gt;0,IF(S20&lt;$D$77,$E$77,IF(S20&lt;$F$77,$G$77,IF(S20&lt;$H$77,$I$77,IF(S20&lt;$J$77,$K$77,IF(S20&lt;$L$77,$M$77,IF(S20&lt;$N$77,$O$77,IF(S20&lt;$P$77,$Q$77,$S$77))))))),IF(T23&gt;0,IF((S15+S20)&lt;=$J$74,$K$74,$M$74),IF((S15+S20)&lt;=$D$74,$E$74,IF((S15+S20)&lt;=$F$74,$G$74,$I$74)))))*IF(T4=65,$D$59/12,1)</f>
        <v>0</v>
      </c>
      <c r="U43" s="39" t="n">
        <f aca="false">IF(OR(U4&lt;=64,U4=0),0,IF(U24&gt;0,IF(T20&lt;$D$77,$E$77,IF(T20&lt;$F$77,$G$77,IF(T20&lt;$H$77,$I$77,IF(T20&lt;$J$77,$K$77,IF(T20&lt;$L$77,$M$77,IF(T20&lt;$N$77,$O$77,IF(T20&lt;$P$77,$Q$77,$S$77))))))),IF(U23&gt;0,IF((T15+T20)&lt;=$J$74,$K$74,$M$74),IF((T15+T20)&lt;=$D$74,$E$74,IF((T15+T20)&lt;=$F$74,$G$74,$I$74)))))*IF(U4=65,$D$59/12,1)</f>
        <v>0</v>
      </c>
      <c r="V43" s="39" t="n">
        <f aca="false">IF(OR(V4&lt;=64,V4=0),0,IF(V24&gt;0,IF(U20&lt;$D$77,$E$77,IF(U20&lt;$F$77,$G$77,IF(U20&lt;$H$77,$I$77,IF(U20&lt;$J$77,$K$77,IF(U20&lt;$L$77,$M$77,IF(U20&lt;$N$77,$O$77,IF(U20&lt;$P$77,$Q$77,$S$77))))))),IF(V23&gt;0,IF((U15+U20)&lt;=$J$74,$K$74,$M$74),IF((U15+U20)&lt;=$D$74,$E$74,IF((U15+U20)&lt;=$F$74,$G$74,$I$74)))))*IF(V4=65,$D$59/12,1)</f>
        <v>0</v>
      </c>
      <c r="W43" s="39" t="n">
        <f aca="false">IF(OR(W4&lt;=64,W4=0),0,IF(W24&gt;0,IF(V20&lt;$D$77,$E$77,IF(V20&lt;$F$77,$G$77,IF(V20&lt;$H$77,$I$77,IF(V20&lt;$J$77,$K$77,IF(V20&lt;$L$77,$M$77,IF(V20&lt;$N$77,$O$77,IF(V20&lt;$P$77,$Q$77,$S$77))))))),IF(W23&gt;0,IF((V15+V20)&lt;=$J$74,$K$74,$M$74),IF((V15+V20)&lt;=$D$74,$E$74,IF((V15+V20)&lt;=$F$74,$G$74,$I$74)))))*IF(W4=65,$D$59/12,1)</f>
        <v>0</v>
      </c>
      <c r="X43" s="39" t="n">
        <f aca="false">IF(OR(X4&lt;=64,X4=0),0,IF(X24&gt;0,IF(W20&lt;$D$77,$E$77,IF(W20&lt;$F$77,$G$77,IF(W20&lt;$H$77,$I$77,IF(W20&lt;$J$77,$K$77,IF(W20&lt;$L$77,$M$77,IF(W20&lt;$N$77,$O$77,IF(W20&lt;$P$77,$Q$77,$S$77))))))),IF(X23&gt;0,IF((W15+W20)&lt;=$J$74,$K$74,$M$74),IF((W15+W20)&lt;=$D$74,$E$74,IF((W15+W20)&lt;=$F$74,$G$74,$I$74)))))*IF(X4=65,$D$59/12,1)</f>
        <v>0</v>
      </c>
      <c r="Y43" s="39" t="n">
        <f aca="false">IF(OR(Y4&lt;=64,Y4=0),0,IF(Y24&gt;0,IF(X20&lt;$D$77,$E$77,IF(X20&lt;$F$77,$G$77,IF(X20&lt;$H$77,$I$77,IF(X20&lt;$J$77,$K$77,IF(X20&lt;$L$77,$M$77,IF(X20&lt;$N$77,$O$77,IF(X20&lt;$P$77,$Q$77,$S$77))))))),IF(Y23&gt;0,IF((X15+X20)&lt;=$J$74,$K$74,$M$74),IF((X15+X20)&lt;=$D$74,$E$74,IF((X15+X20)&lt;=$F$74,$G$74,$I$74)))))*IF(Y4=65,$D$59/12,1)</f>
        <v>0</v>
      </c>
      <c r="Z43" s="39" t="n">
        <f aca="false">IF(OR(Z4&lt;=64,Z4=0),0,IF(Z24&gt;0,IF(Y20&lt;$D$77,$E$77,IF(Y20&lt;$F$77,$G$77,IF(Y20&lt;$H$77,$I$77,IF(Y20&lt;$J$77,$K$77,IF(Y20&lt;$L$77,$M$77,IF(Y20&lt;$N$77,$O$77,IF(Y20&lt;$P$77,$Q$77,$S$77))))))),IF(Z23&gt;0,IF((Y15+Y20)&lt;=$J$74,$K$74,$M$74),IF((Y15+Y20)&lt;=$D$74,$E$74,IF((Y15+Y20)&lt;=$F$74,$G$74,$I$74)))))*IF(Z4=65,$D$59/12,1)</f>
        <v>0</v>
      </c>
      <c r="AA43" s="39" t="n">
        <f aca="false">IF(OR(AA4&lt;=64,AA4=0),0,IF(AA24&gt;0,IF(Z20&lt;$D$77,$E$77,IF(Z20&lt;$F$77,$G$77,IF(Z20&lt;$H$77,$I$77,IF(Z20&lt;$J$77,$K$77,IF(Z20&lt;$L$77,$M$77,IF(Z20&lt;$N$77,$O$77,IF(Z20&lt;$P$77,$Q$77,$S$77))))))),IF(AA23&gt;0,IF((Z15+Z20)&lt;=$J$74,$K$74,$M$74),IF((Z15+Z20)&lt;=$D$74,$E$74,IF((Z15+Z20)&lt;=$F$74,$G$74,$I$74)))))*IF(AA4=65,$D$59/12,1)</f>
        <v>0</v>
      </c>
      <c r="AB43" s="39" t="n">
        <f aca="false">IF(OR(AB4&lt;=64,AB4=0),0,IF(AB24&gt;0,IF(AA20&lt;$D$77,$E$77,IF(AA20&lt;$F$77,$G$77,IF(AA20&lt;$H$77,$I$77,IF(AA20&lt;$J$77,$K$77,IF(AA20&lt;$L$77,$M$77,IF(AA20&lt;$N$77,$O$77,IF(AA20&lt;$P$77,$Q$77,$S$77))))))),IF(AB23&gt;0,IF((AA15+AA20)&lt;=$J$74,$K$74,$M$74),IF((AA15+AA20)&lt;=$D$74,$E$74,IF((AA15+AA20)&lt;=$F$74,$G$74,$I$74)))))*IF(AB4=65,$D$59/12,1)</f>
        <v>0</v>
      </c>
      <c r="AC43" s="39" t="n">
        <f aca="false">IF(OR(AC4&lt;=64,AC4=0),0,IF(AC24&gt;0,IF(AB20&lt;$D$77,$E$77,IF(AB20&lt;$F$77,$G$77,IF(AB20&lt;$H$77,$I$77,IF(AB20&lt;$J$77,$K$77,IF(AB20&lt;$L$77,$M$77,IF(AB20&lt;$N$77,$O$77,IF(AB20&lt;$P$77,$Q$77,$S$77))))))),IF(AC23&gt;0,IF((AB15+AB20)&lt;=$J$74,$K$74,$M$74),IF((AB15+AB20)&lt;=$D$74,$E$74,IF((AB15+AB20)&lt;=$F$74,$G$74,$I$74)))))*IF(AC4=65,$D$59/12,1)</f>
        <v>0</v>
      </c>
      <c r="AD43" s="39" t="n">
        <f aca="false">IF(OR(AD4&lt;=64,AD4=0),0,IF(AD24&gt;0,IF(AC20&lt;$D$77,$E$77,IF(AC20&lt;$F$77,$G$77,IF(AC20&lt;$H$77,$I$77,IF(AC20&lt;$J$77,$K$77,IF(AC20&lt;$L$77,$M$77,IF(AC20&lt;$N$77,$O$77,IF(AC20&lt;$P$77,$Q$77,$S$77))))))),IF(AD23&gt;0,IF((AC15+AC20)&lt;=$J$74,$K$74,$M$74),IF((AC15+AC20)&lt;=$D$74,$E$74,IF((AC15+AC20)&lt;=$F$74,$G$74,$I$74)))))*IF(AD4=65,$D$59/12,1)</f>
        <v>0</v>
      </c>
      <c r="AE43" s="39" t="n">
        <f aca="false">IF(OR(AE4&lt;=64,AE4=0),0,IF(AE24&gt;0,IF(AD20&lt;$D$77,$E$77,IF(AD20&lt;$F$77,$G$77,IF(AD20&lt;$H$77,$I$77,IF(AD20&lt;$J$77,$K$77,IF(AD20&lt;$L$77,$M$77,IF(AD20&lt;$N$77,$O$77,IF(AD20&lt;$P$77,$Q$77,$S$77))))))),IF(AE23&gt;0,IF((AD15+AD20)&lt;=$J$74,$K$74,$M$74),IF((AD15+AD20)&lt;=$D$74,$E$74,IF((AD15+AD20)&lt;=$F$74,$G$74,$I$74)))))*IF(AE4=65,$D$59/12,1)</f>
        <v>0</v>
      </c>
      <c r="AF43" s="39" t="n">
        <f aca="false">IF(OR(AF4&lt;=64,AF4=0),0,IF(AF24&gt;0,IF(AE20&lt;$D$77,$E$77,IF(AE20&lt;$F$77,$G$77,IF(AE20&lt;$H$77,$I$77,IF(AE20&lt;$J$77,$K$77,IF(AE20&lt;$L$77,$M$77,IF(AE20&lt;$N$77,$O$77,IF(AE20&lt;$P$77,$Q$77,$S$77))))))),IF(AF23&gt;0,IF((AE15+AE20)&lt;=$J$74,$K$74,$M$74),IF((AE15+AE20)&lt;=$D$74,$E$74,IF((AE15+AE20)&lt;=$F$74,$G$74,$I$74)))))*IF(AF4=65,$D$59/12,1)</f>
        <v>0</v>
      </c>
      <c r="AG43" s="39" t="n">
        <f aca="false">IF(OR(AG4&lt;=64,AG4=0),0,IF(AG24&gt;0,IF(AF20&lt;$D$77,$E$77,IF(AF20&lt;$F$77,$G$77,IF(AF20&lt;$H$77,$I$77,IF(AF20&lt;$J$77,$K$77,IF(AF20&lt;$L$77,$M$77,IF(AF20&lt;$N$77,$O$77,IF(AF20&lt;$P$77,$Q$77,$S$77))))))),IF(AG23&gt;0,IF((AF15+AF20)&lt;=$J$74,$K$74,$M$74),IF((AF15+AF20)&lt;=$D$74,$E$74,IF((AF15+AF20)&lt;=$F$74,$G$74,$I$74)))))*IF(AG4=65,$D$59/12,1)</f>
        <v>0</v>
      </c>
      <c r="AH43" s="39" t="n">
        <f aca="false">IF(OR(AH4&lt;=64,AH4=0),0,IF(AH24&gt;0,IF(AG20&lt;$D$77,$E$77,IF(AG20&lt;$F$77,$G$77,IF(AG20&lt;$H$77,$I$77,IF(AG20&lt;$J$77,$K$77,IF(AG20&lt;$L$77,$M$77,IF(AG20&lt;$N$77,$O$77,IF(AG20&lt;$P$77,$Q$77,$S$77))))))),IF(AH23&gt;0,IF((AG15+AG20)&lt;=$J$74,$K$74,$M$74),IF((AG15+AG20)&lt;=$D$74,$E$74,IF((AG15+AG20)&lt;=$F$74,$G$74,$I$74)))))*IF(AH4=65,$D$59/12,1)</f>
        <v>0</v>
      </c>
      <c r="AI43" s="39" t="n">
        <f aca="false">IF(OR(AI4&lt;=64,AI4=0),0,IF(AI24&gt;0,IF(AH20&lt;$D$77,$E$77,IF(AH20&lt;$F$77,$G$77,IF(AH20&lt;$H$77,$I$77,IF(AH20&lt;$J$77,$K$77,IF(AH20&lt;$L$77,$M$77,IF(AH20&lt;$N$77,$O$77,IF(AH20&lt;$P$77,$Q$77,$S$77))))))),IF(AI23&gt;0,IF((AH15+AH20)&lt;=$J$74,$K$74,$M$74),IF((AH15+AH20)&lt;=$D$74,$E$74,IF((AH15+AH20)&lt;=$F$74,$G$74,$I$74)))))*IF(AI4=65,$D$59/12,1)</f>
        <v>0</v>
      </c>
      <c r="AJ43" s="39" t="n">
        <f aca="false">IF(OR(AJ4&lt;=64,AJ4=0),0,IF(AJ24&gt;0,IF(AI20&lt;$D$77,$E$77,IF(AI20&lt;$F$77,$G$77,IF(AI20&lt;$H$77,$I$77,IF(AI20&lt;$J$77,$K$77,IF(AI20&lt;$L$77,$M$77,IF(AI20&lt;$N$77,$O$77,IF(AI20&lt;$P$77,$Q$77,$S$77))))))),IF(AJ23&gt;0,IF((AI15+AI20)&lt;=$J$74,$K$74,$M$74),IF((AI15+AI20)&lt;=$D$74,$E$74,IF((AI15+AI20)&lt;=$F$74,$G$74,$I$74)))))*IF(AJ4=65,$D$59/12,1)</f>
        <v>0</v>
      </c>
      <c r="AK43" s="39" t="n">
        <f aca="false">IF(OR(AK4&lt;=64,AK4=0),0,IF(AK24&gt;0,IF(AJ20&lt;$D$77,$E$77,IF(AJ20&lt;$F$77,$G$77,IF(AJ20&lt;$H$77,$I$77,IF(AJ20&lt;$J$77,$K$77,IF(AJ20&lt;$L$77,$M$77,IF(AJ20&lt;$N$77,$O$77,IF(AJ20&lt;$P$77,$Q$77,$S$77))))))),IF(AK23&gt;0,IF((AJ15+AJ20)&lt;=$J$74,$K$74,$M$74),IF((AJ15+AJ20)&lt;=$D$74,$E$74,IF((AJ15+AJ20)&lt;=$F$74,$G$74,$I$74)))))*IF(AK4=65,$D$59/12,1)</f>
        <v>0</v>
      </c>
      <c r="AL43" s="39" t="n">
        <f aca="false">IF(OR(AL4&lt;=64,AL4=0),0,IF(AL24&gt;0,IF(AK20&lt;$D$77,$E$77,IF(AK20&lt;$F$77,$G$77,IF(AK20&lt;$H$77,$I$77,IF(AK20&lt;$J$77,$K$77,IF(AK20&lt;$L$77,$M$77,IF(AK20&lt;$N$77,$O$77,IF(AK20&lt;$P$77,$Q$77,$S$77))))))),IF(AL23&gt;0,IF((AK15+AK20)&lt;=$J$74,$K$74,$M$74),IF((AK15+AK20)&lt;=$D$74,$E$74,IF((AK15+AK20)&lt;=$F$74,$G$74,$I$74)))))*IF(AL4=65,$D$59/12,1)</f>
        <v>0</v>
      </c>
      <c r="AM43" s="39" t="n">
        <f aca="false">IF(OR(AM4&lt;=64,AM4=0),0,IF(AM24&gt;0,IF(AL20&lt;$D$77,$E$77,IF(AL20&lt;$F$77,$G$77,IF(AL20&lt;$H$77,$I$77,IF(AL20&lt;$J$77,$K$77,IF(AL20&lt;$L$77,$M$77,IF(AL20&lt;$N$77,$O$77,IF(AL20&lt;$P$77,$Q$77,$S$77))))))),IF(AM23&gt;0,IF((AL15+AL20)&lt;=$J$74,$K$74,$M$74),IF((AL15+AL20)&lt;=$D$74,$E$74,IF((AL15+AL20)&lt;=$F$74,$G$74,$I$74)))))*IF(AM4=65,$D$59/12,1)</f>
        <v>0</v>
      </c>
      <c r="AN43" s="39" t="n">
        <f aca="false">IF(OR(AN4&lt;=64,AN4=0),0,IF(AN24&gt;0,IF(AM20&lt;$D$77,$E$77,IF(AM20&lt;$F$77,$G$77,IF(AM20&lt;$H$77,$I$77,IF(AM20&lt;$J$77,$K$77,IF(AM20&lt;$L$77,$M$77,IF(AM20&lt;$N$77,$O$77,IF(AM20&lt;$P$77,$Q$77,$S$77))))))),IF(AN23&gt;0,IF((AM15+AM20)&lt;=$J$74,$K$74,$M$74),IF((AM15+AM20)&lt;=$D$74,$E$74,IF((AM15+AM20)&lt;=$F$74,$G$74,$I$74)))))*IF(AN4=65,$D$59/12,1)</f>
        <v>0</v>
      </c>
      <c r="AO43" s="39" t="n">
        <f aca="false">IF(OR(AO4&lt;=64,AO4=0),0,IF(AO24&gt;0,IF(AN20&lt;$D$77,$E$77,IF(AN20&lt;$F$77,$G$77,IF(AN20&lt;$H$77,$I$77,IF(AN20&lt;$J$77,$K$77,IF(AN20&lt;$L$77,$M$77,IF(AN20&lt;$N$77,$O$77,IF(AN20&lt;$P$77,$Q$77,$S$77))))))),IF(AO23&gt;0,IF((AN15+AN20)&lt;=$J$74,$K$74,$M$74),IF((AN15+AN20)&lt;=$D$74,$E$74,IF((AN15+AN20)&lt;=$F$74,$G$74,$I$74)))))*IF(AO4=65,$D$59/12,1)</f>
        <v>0</v>
      </c>
      <c r="AP43" s="39" t="n">
        <f aca="false">IF(OR(AP4&lt;=64,AP4=0),0,IF(AP24&gt;0,IF(AO20&lt;$D$77,$E$77,IF(AO20&lt;$F$77,$G$77,IF(AO20&lt;$H$77,$I$77,IF(AO20&lt;$J$77,$K$77,IF(AO20&lt;$L$77,$M$77,IF(AO20&lt;$N$77,$O$77,IF(AO20&lt;$P$77,$Q$77,$S$77))))))),IF(AP23&gt;0,IF((AO15+AO20)&lt;=$J$74,$K$74,$M$74),IF((AO15+AO20)&lt;=$D$74,$E$74,IF((AO15+AO20)&lt;=$F$74,$G$74,$I$74)))))*IF(AP4=65,$D$59/12,1)</f>
        <v>0</v>
      </c>
      <c r="AQ43" s="39" t="n">
        <f aca="false">IF(OR(AQ4&lt;=64,AQ4=0),0,IF(AQ24&gt;0,IF(AP20&lt;$D$77,$E$77,IF(AP20&lt;$F$77,$G$77,IF(AP20&lt;$H$77,$I$77,IF(AP20&lt;$J$77,$K$77,IF(AP20&lt;$L$77,$M$77,IF(AP20&lt;$N$77,$O$77,IF(AP20&lt;$P$77,$Q$77,$S$77))))))),IF(AQ23&gt;0,IF((AP15+AP20)&lt;=$J$74,$K$74,$M$74),IF((AP15+AP20)&lt;=$D$74,$E$74,IF((AP15+AP20)&lt;=$F$74,$G$74,$I$74)))))*IF(AQ4=65,$D$59/12,1)</f>
        <v>0</v>
      </c>
      <c r="AR43" s="39" t="n">
        <f aca="false">IF(OR(AR4&lt;=64,AR4=0),0,IF(AR24&gt;0,IF(AQ20&lt;$D$77,$E$77,IF(AQ20&lt;$F$77,$G$77,IF(AQ20&lt;$H$77,$I$77,IF(AQ20&lt;$J$77,$K$77,IF(AQ20&lt;$L$77,$M$77,IF(AQ20&lt;$N$77,$O$77,IF(AQ20&lt;$P$77,$Q$77,$S$77))))))),IF(AR23&gt;0,IF((AQ15+AQ20)&lt;=$J$74,$K$74,$M$74),IF((AQ15+AQ20)&lt;=$D$74,$E$74,IF((AQ15+AQ20)&lt;=$F$74,$G$74,$I$74)))))*IF(AR4=65,$D$59/12,1)</f>
        <v>0</v>
      </c>
      <c r="AS43" s="39" t="n">
        <f aca="false">IF(OR(AS4&lt;=64,AS4=0),0,IF(AS24&gt;0,IF(AR20&lt;$D$77,$E$77,IF(AR20&lt;$F$77,$G$77,IF(AR20&lt;$H$77,$I$77,IF(AR20&lt;$J$77,$K$77,IF(AR20&lt;$L$77,$M$77,IF(AR20&lt;$N$77,$O$77,IF(AR20&lt;$P$77,$Q$77,$S$77))))))),IF(AS23&gt;0,IF((AR15+AR20)&lt;=$J$74,$K$74,$M$74),IF((AR15+AR20)&lt;=$D$74,$E$74,IF((AR15+AR20)&lt;=$F$74,$G$74,$I$74)))))*IF(AS4=65,$D$59/12,1)</f>
        <v>0</v>
      </c>
    </row>
    <row r="44" s="182" customFormat="true" ht="17" hidden="false" customHeight="false" outlineLevel="0" collapsed="false">
      <c r="A44" s="180" t="s">
        <v>254</v>
      </c>
      <c r="B44" s="180"/>
      <c r="C44" s="181" t="n">
        <f aca="false">SUM(C42:C43)</f>
        <v>0</v>
      </c>
      <c r="D44" s="181" t="n">
        <f aca="false">SUM(D42:D43)</f>
        <v>0</v>
      </c>
      <c r="E44" s="181" t="n">
        <f aca="false">SUM(E42:E43)</f>
        <v>0</v>
      </c>
      <c r="F44" s="181" t="n">
        <f aca="false">SUM(F42:F43)</f>
        <v>0</v>
      </c>
      <c r="G44" s="181" t="n">
        <f aca="false">SUM(G42:G43)</f>
        <v>0</v>
      </c>
      <c r="H44" s="181" t="n">
        <f aca="false">SUM(H42:H43)</f>
        <v>0</v>
      </c>
      <c r="I44" s="181" t="n">
        <f aca="false">SUM(I42:I43)</f>
        <v>0</v>
      </c>
      <c r="J44" s="181" t="n">
        <f aca="false">SUM(J42:J43)</f>
        <v>0</v>
      </c>
      <c r="K44" s="181" t="n">
        <f aca="false">SUM(K42:K43)</f>
        <v>0</v>
      </c>
      <c r="L44" s="181" t="n">
        <f aca="false">SUM(L42:L43)</f>
        <v>0</v>
      </c>
      <c r="M44" s="181" t="n">
        <f aca="false">SUM(M42:M43)</f>
        <v>0</v>
      </c>
      <c r="N44" s="181" t="n">
        <f aca="false">SUM(N42:N43)</f>
        <v>0</v>
      </c>
      <c r="O44" s="181" t="n">
        <f aca="false">SUM(O42:O43)</f>
        <v>0</v>
      </c>
      <c r="P44" s="181" t="n">
        <f aca="false">SUM(P42:P43)</f>
        <v>0</v>
      </c>
      <c r="Q44" s="181" t="n">
        <f aca="false">SUM(Q42:Q43)</f>
        <v>0</v>
      </c>
      <c r="R44" s="181" t="n">
        <f aca="false">SUM(R42:R43)</f>
        <v>0</v>
      </c>
      <c r="S44" s="181" t="n">
        <f aca="false">SUM(S42:S43)</f>
        <v>0</v>
      </c>
      <c r="T44" s="181" t="n">
        <f aca="false">SUM(T42:T43)</f>
        <v>0</v>
      </c>
      <c r="U44" s="181" t="n">
        <f aca="false">SUM(U42:U43)</f>
        <v>0</v>
      </c>
      <c r="V44" s="181" t="n">
        <f aca="false">SUM(V42:V43)</f>
        <v>0</v>
      </c>
      <c r="W44" s="181" t="n">
        <f aca="false">SUM(W42:W43)</f>
        <v>0</v>
      </c>
      <c r="X44" s="181" t="n">
        <f aca="false">SUM(X42:X43)</f>
        <v>0</v>
      </c>
      <c r="Y44" s="181" t="n">
        <f aca="false">SUM(Y42:Y43)</f>
        <v>0</v>
      </c>
      <c r="Z44" s="181" t="n">
        <f aca="false">SUM(Z42:Z43)</f>
        <v>0</v>
      </c>
      <c r="AA44" s="181" t="n">
        <f aca="false">SUM(AA42:AA43)</f>
        <v>0</v>
      </c>
      <c r="AB44" s="181" t="n">
        <f aca="false">SUM(AB42:AB43)</f>
        <v>0</v>
      </c>
      <c r="AC44" s="181" t="n">
        <f aca="false">SUM(AC42:AC43)</f>
        <v>0</v>
      </c>
      <c r="AD44" s="181" t="n">
        <f aca="false">SUM(AD42:AD43)</f>
        <v>0</v>
      </c>
      <c r="AE44" s="181" t="n">
        <f aca="false">SUM(AE42:AE43)</f>
        <v>0</v>
      </c>
      <c r="AF44" s="181" t="n">
        <f aca="false">SUM(AF42:AF43)</f>
        <v>0</v>
      </c>
      <c r="AG44" s="181" t="n">
        <f aca="false">SUM(AG42:AG43)</f>
        <v>0</v>
      </c>
      <c r="AH44" s="181" t="n">
        <f aca="false">SUM(AH42:AH43)</f>
        <v>0</v>
      </c>
      <c r="AI44" s="181" t="n">
        <f aca="false">SUM(AI42:AI43)</f>
        <v>0</v>
      </c>
      <c r="AJ44" s="181" t="n">
        <f aca="false">SUM(AJ42:AJ43)</f>
        <v>0</v>
      </c>
      <c r="AK44" s="181" t="n">
        <f aca="false">SUM(AK42:AK43)</f>
        <v>0</v>
      </c>
      <c r="AL44" s="181" t="n">
        <f aca="false">SUM(AL42:AL43)</f>
        <v>0</v>
      </c>
      <c r="AM44" s="181" t="n">
        <f aca="false">SUM(AM42:AM43)</f>
        <v>0</v>
      </c>
      <c r="AN44" s="181" t="n">
        <f aca="false">SUM(AN42:AN43)</f>
        <v>0</v>
      </c>
      <c r="AO44" s="181" t="n">
        <f aca="false">SUM(AO42:AO43)</f>
        <v>0</v>
      </c>
      <c r="AP44" s="181" t="n">
        <f aca="false">SUM(AP42:AP43)</f>
        <v>0</v>
      </c>
      <c r="AQ44" s="181" t="n">
        <f aca="false">SUM(AQ42:AQ43)</f>
        <v>0</v>
      </c>
      <c r="AR44" s="181" t="n">
        <f aca="false">SUM(AR42:AR43)</f>
        <v>0</v>
      </c>
      <c r="AS44" s="181" t="n">
        <f aca="false">SUM(AS42:AS43)</f>
        <v>0</v>
      </c>
    </row>
    <row r="45" customFormat="false" ht="17" hidden="false" customHeight="true" outlineLevel="0" collapsed="false">
      <c r="A45" s="183" t="s">
        <v>255</v>
      </c>
      <c r="B45" s="39" t="s">
        <v>256</v>
      </c>
      <c r="C45" s="39"/>
      <c r="D45" s="39"/>
      <c r="E45" s="39" t="n">
        <f aca="false">IF(OR(E3&lt;=74,E3=0),0,D21*$G$81)*IF(E3=75,$D$58/12,1)</f>
        <v>0</v>
      </c>
      <c r="F45" s="39" t="n">
        <f aca="false">IF(OR(F3&lt;=74,F3=0),0,E21*$G$81)*IF(F3=75,$D$58/12,1)</f>
        <v>0</v>
      </c>
      <c r="G45" s="39" t="n">
        <f aca="false">IF(OR(G3&lt;=74,G3=0),0,F21*$G$81)*IF(G3=75,$D$58/12,1)</f>
        <v>0</v>
      </c>
      <c r="H45" s="39" t="n">
        <f aca="false">IF(OR(H3&lt;=74,H3=0),0,G21*$G$81)*IF(H3=75,$D$58/12,1)</f>
        <v>0</v>
      </c>
      <c r="I45" s="39" t="n">
        <f aca="false">IF(OR(I3&lt;=74,I3=0),0,H21*$G$81)*IF(I3=75,$D$58/12,1)</f>
        <v>0</v>
      </c>
      <c r="J45" s="39" t="n">
        <f aca="false">IF(OR(J3&lt;=74,J3=0),0,I21*$G$81)*IF(J3=75,$D$58/12,1)</f>
        <v>0</v>
      </c>
      <c r="K45" s="39" t="n">
        <f aca="false">IF(OR(K3&lt;=74,K3=0),0,J21*$G$81)*IF(K3=75,$D$58/12,1)</f>
        <v>0</v>
      </c>
      <c r="L45" s="39" t="n">
        <f aca="false">IF(OR(L3&lt;=74,L3=0),0,K21*$G$81)*IF(L3=75,$D$58/12,1)</f>
        <v>0</v>
      </c>
      <c r="M45" s="39" t="n">
        <f aca="false">IF(OR(M3&lt;=74,M3=0),0,L21*$G$81)*IF(M3=75,$D$58/12,1)</f>
        <v>0</v>
      </c>
      <c r="N45" s="39" t="n">
        <f aca="false">IF(OR(N3&lt;=74,N3=0),0,M21*$G$81)*IF(N3=75,$D$58/12,1)</f>
        <v>0</v>
      </c>
      <c r="O45" s="39" t="n">
        <f aca="false">IF(OR(O3&lt;=74,O3=0),0,N21*$G$81)*IF(O3=75,$D$58/12,1)</f>
        <v>0</v>
      </c>
      <c r="P45" s="39" t="n">
        <f aca="false">IF(OR(P3&lt;=74,P3=0),0,O21*$G$81)*IF(P3=75,$D$58/12,1)</f>
        <v>0</v>
      </c>
      <c r="Q45" s="39" t="n">
        <f aca="false">IF(OR(Q3&lt;=74,Q3=0),0,P21*$G$81)*IF(Q3=75,$D$58/12,1)</f>
        <v>0</v>
      </c>
      <c r="R45" s="39" t="n">
        <f aca="false">IF(OR(R3&lt;=74,R3=0),0,Q21*$G$81)*IF(R3=75,$D$58/12,1)</f>
        <v>0</v>
      </c>
      <c r="S45" s="39" t="n">
        <f aca="false">IF(OR(S3&lt;=74,S3=0),0,R21*$G$81)*IF(S3=75,$D$58/12,1)</f>
        <v>0</v>
      </c>
      <c r="T45" s="39" t="n">
        <f aca="false">IF(OR(T3&lt;=74,T3=0),0,S21*$G$81)*IF(T3=75,$D$58/12,1)</f>
        <v>0</v>
      </c>
      <c r="U45" s="39" t="n">
        <f aca="false">IF(OR(U3&lt;=74,U3=0),0,T21*$G$81)*IF(U3=75,$D$58/12,1)</f>
        <v>0</v>
      </c>
      <c r="V45" s="39" t="n">
        <f aca="false">IF(OR(V3&lt;=74,V3=0),0,U21*$G$81)*IF(V3=75,$D$58/12,1)</f>
        <v>0</v>
      </c>
      <c r="W45" s="39" t="n">
        <f aca="false">IF(OR(W3&lt;=74,W3=0),0,V21*$G$81)*IF(W3=75,$D$58/12,1)</f>
        <v>0</v>
      </c>
      <c r="X45" s="39" t="n">
        <f aca="false">IF(OR(X3&lt;=74,X3=0),0,W21*$G$81)*IF(X3=75,$D$58/12,1)</f>
        <v>0</v>
      </c>
      <c r="Y45" s="39" t="n">
        <f aca="false">IF(OR(Y3&lt;=74,Y3=0),0,X21*$G$81)*IF(Y3=75,$D$58/12,1)</f>
        <v>0</v>
      </c>
      <c r="Z45" s="39" t="n">
        <f aca="false">IF(OR(Z3&lt;=74,Z3=0),0,Y21*$G$81)*IF(Z3=75,$D$58/12,1)</f>
        <v>0</v>
      </c>
      <c r="AA45" s="39" t="n">
        <f aca="false">IF(OR(AA3&lt;=74,AA3=0),0,Z21*$G$81)*IF(AA3=75,$D$58/12,1)</f>
        <v>0</v>
      </c>
      <c r="AB45" s="39" t="n">
        <f aca="false">IF(OR(AB3&lt;=74,AB3=0),0,AA21*$G$81)*IF(AB3=75,$D$58/12,1)</f>
        <v>0</v>
      </c>
      <c r="AC45" s="39" t="n">
        <f aca="false">IF(OR(AC3&lt;=74,AC3=0),0,AB21*$G$81)*IF(AC3=75,$D$58/12,1)</f>
        <v>0</v>
      </c>
      <c r="AD45" s="39" t="n">
        <f aca="false">IF(OR(AD3&lt;=74,AD3=0),0,AC21*$G$81)*IF(AD3=75,$D$58/12,1)</f>
        <v>0</v>
      </c>
      <c r="AE45" s="39" t="n">
        <f aca="false">IF(OR(AE3&lt;=74,AE3=0),0,AD21*$G$81)*IF(AE3=75,$D$58/12,1)</f>
        <v>0</v>
      </c>
      <c r="AF45" s="39" t="n">
        <f aca="false">IF(OR(AF3&lt;=74,AF3=0),0,AE21*$G$81)*IF(AF3=75,$D$58/12,1)</f>
        <v>0</v>
      </c>
      <c r="AG45" s="39" t="n">
        <f aca="false">IF(OR(AG3&lt;=74,AG3=0),0,AF21*$G$81)*IF(AG3=75,$D$58/12,1)</f>
        <v>0</v>
      </c>
      <c r="AH45" s="39" t="n">
        <f aca="false">IF(OR(AH3&lt;=74,AH3=0),0,AG21*$G$81)*IF(AH3=75,$D$58/12,1)</f>
        <v>0</v>
      </c>
      <c r="AI45" s="39" t="n">
        <f aca="false">IF(OR(AI3&lt;=74,AI3=0),0,AH21*$G$81)*IF(AI3=75,$D$58/12,1)</f>
        <v>0</v>
      </c>
      <c r="AJ45" s="39" t="n">
        <f aca="false">IF(OR(AJ3&lt;=74,AJ3=0),0,AI21*$G$81)*IF(AJ3=75,$D$58/12,1)</f>
        <v>0</v>
      </c>
      <c r="AK45" s="39" t="n">
        <f aca="false">IF(OR(AK3&lt;=74,AK3=0),0,AJ21*$G$81)*IF(AK3=75,$D$58/12,1)</f>
        <v>0</v>
      </c>
      <c r="AL45" s="39" t="n">
        <f aca="false">IF(OR(AL3&lt;=74,AL3=0),0,AK21*$G$81)*IF(AL3=75,$D$58/12,1)</f>
        <v>0</v>
      </c>
      <c r="AM45" s="39" t="n">
        <f aca="false">IF(OR(AM3&lt;=74,AM3=0),0,AL21*$G$81)*IF(AM3=75,$D$58/12,1)</f>
        <v>0</v>
      </c>
      <c r="AN45" s="39" t="n">
        <f aca="false">IF(OR(AN3&lt;=74,AN3=0),0,AM21*$G$81)*IF(AN3=75,$D$58/12,1)</f>
        <v>0</v>
      </c>
      <c r="AO45" s="39" t="n">
        <f aca="false">IF(OR(AO3&lt;=74,AO3=0),0,AN21*$G$81)*IF(AO3=75,$D$58/12,1)</f>
        <v>0</v>
      </c>
      <c r="AP45" s="39" t="n">
        <f aca="false">IF(OR(AP3&lt;=74,AP3=0),0,AO21*$G$81)*IF(AP3=75,$D$58/12,1)</f>
        <v>0</v>
      </c>
      <c r="AQ45" s="39" t="n">
        <f aca="false">IF(OR(AQ3&lt;=74,AQ3=0),0,AP21*$G$81)*IF(AQ3=75,$D$58/12,1)</f>
        <v>0</v>
      </c>
      <c r="AR45" s="39" t="n">
        <f aca="false">IF(OR(AR3&lt;=74,AR3=0),0,AQ21*$G$81)*IF(AR3=75,$D$58/12,1)</f>
        <v>0</v>
      </c>
      <c r="AS45" s="39" t="n">
        <f aca="false">IF(OR(AS3&lt;=74,AS3=0),0,AR21*$G$81)*IF(AS3=75,$D$58/12,1)</f>
        <v>0</v>
      </c>
    </row>
    <row r="46" customFormat="false" ht="17" hidden="false" customHeight="true" outlineLevel="0" collapsed="false">
      <c r="A46" s="183"/>
      <c r="B46" s="39" t="s">
        <v>257</v>
      </c>
      <c r="C46" s="39"/>
      <c r="D46" s="39"/>
      <c r="E46" s="39" t="n">
        <f aca="false">IF(OR(E4&lt;=74,E4=0),0,D22*$G$81)*IF(E4=75,$D$59/12,1)</f>
        <v>0</v>
      </c>
      <c r="F46" s="39" t="n">
        <f aca="false">IF(OR(F4&lt;=74,F4=0),0,E22*$G$81)*IF(F4=75,$D$59/12,1)</f>
        <v>0</v>
      </c>
      <c r="G46" s="39" t="n">
        <f aca="false">IF(OR(G4&lt;=74,G4=0),0,F22*$G$81)*IF(G4=75,$D$59/12,1)</f>
        <v>0</v>
      </c>
      <c r="H46" s="39" t="n">
        <f aca="false">IF(OR(H4&lt;=74,H4=0),0,G22*$G$81)*IF(H4=75,$D$59/12,1)</f>
        <v>0</v>
      </c>
      <c r="I46" s="39" t="n">
        <f aca="false">IF(OR(I4&lt;=74,I4=0),0,H22*$G$81)*IF(I4=75,$D$59/12,1)</f>
        <v>0</v>
      </c>
      <c r="J46" s="39" t="n">
        <f aca="false">IF(OR(J4&lt;=74,J4=0),0,I22*$G$81)*IF(J4=75,$D$59/12,1)</f>
        <v>0</v>
      </c>
      <c r="K46" s="39" t="n">
        <f aca="false">IF(OR(K4&lt;=74,K4=0),0,J22*$G$81)*IF(K4=75,$D$59/12,1)</f>
        <v>0</v>
      </c>
      <c r="L46" s="39" t="n">
        <f aca="false">IF(OR(L4&lt;=74,L4=0),0,K22*$G$81)*IF(L4=75,$D$59/12,1)</f>
        <v>0</v>
      </c>
      <c r="M46" s="39" t="n">
        <f aca="false">IF(OR(M4&lt;=74,M4=0),0,L22*$G$81)*IF(M4=75,$D$59/12,1)</f>
        <v>0</v>
      </c>
      <c r="N46" s="39" t="n">
        <f aca="false">IF(OR(N4&lt;=74,N4=0),0,M22*$G$81)*IF(N4=75,$D$59/12,1)</f>
        <v>0</v>
      </c>
      <c r="O46" s="39" t="n">
        <f aca="false">IF(OR(O4&lt;=74,O4=0),0,N22*$G$81)*IF(O4=75,$D$59/12,1)</f>
        <v>0</v>
      </c>
      <c r="P46" s="39" t="n">
        <f aca="false">IF(OR(P4&lt;=74,P4=0),0,O22*$G$81)*IF(P4=75,$D$59/12,1)</f>
        <v>0</v>
      </c>
      <c r="Q46" s="39" t="n">
        <f aca="false">IF(OR(Q4&lt;=74,Q4=0),0,P22*$G$81)*IF(Q4=75,$D$59/12,1)</f>
        <v>0</v>
      </c>
      <c r="R46" s="39" t="n">
        <f aca="false">IF(OR(R4&lt;=74,R4=0),0,Q22*$G$81)*IF(R4=75,$D$59/12,1)</f>
        <v>0</v>
      </c>
      <c r="S46" s="39" t="n">
        <f aca="false">IF(OR(S4&lt;=74,S4=0),0,R22*$G$81)*IF(S4=75,$D$59/12,1)</f>
        <v>0</v>
      </c>
      <c r="T46" s="39" t="n">
        <f aca="false">IF(OR(T4&lt;=74,T4=0),0,S22*$G$81)*IF(T4=75,$D$59/12,1)</f>
        <v>0</v>
      </c>
      <c r="U46" s="39" t="n">
        <f aca="false">IF(OR(U4&lt;=74,U4=0),0,T22*$G$81)*IF(U4=75,$D$59/12,1)</f>
        <v>0</v>
      </c>
      <c r="V46" s="39" t="n">
        <f aca="false">IF(OR(V4&lt;=74,V4=0),0,U22*$G$81)*IF(V4=75,$D$59/12,1)</f>
        <v>0</v>
      </c>
      <c r="W46" s="39" t="n">
        <f aca="false">IF(OR(W4&lt;=74,W4=0),0,V22*$G$81)*IF(W4=75,$D$59/12,1)</f>
        <v>0</v>
      </c>
      <c r="X46" s="39" t="n">
        <f aca="false">IF(OR(X4&lt;=74,X4=0),0,W22*$G$81)*IF(X4=75,$D$59/12,1)</f>
        <v>0</v>
      </c>
      <c r="Y46" s="39" t="n">
        <f aca="false">IF(OR(Y4&lt;=74,Y4=0),0,X22*$G$81)*IF(Y4=75,$D$59/12,1)</f>
        <v>0</v>
      </c>
      <c r="Z46" s="39" t="n">
        <f aca="false">IF(OR(Z4&lt;=74,Z4=0),0,Y22*$G$81)*IF(Z4=75,$D$59/12,1)</f>
        <v>0</v>
      </c>
      <c r="AA46" s="39" t="n">
        <f aca="false">IF(OR(AA4&lt;=74,AA4=0),0,Z22*$G$81)*IF(AA4=75,$D$59/12,1)</f>
        <v>0</v>
      </c>
      <c r="AB46" s="39" t="n">
        <f aca="false">IF(OR(AB4&lt;=74,AB4=0),0,AA22*$G$81)*IF(AB4=75,$D$59/12,1)</f>
        <v>0</v>
      </c>
      <c r="AC46" s="39" t="n">
        <f aca="false">IF(OR(AC4&lt;=74,AC4=0),0,AB22*$G$81)*IF(AC4=75,$D$59/12,1)</f>
        <v>0</v>
      </c>
      <c r="AD46" s="39" t="n">
        <f aca="false">IF(OR(AD4&lt;=74,AD4=0),0,AC22*$G$81)*IF(AD4=75,$D$59/12,1)</f>
        <v>0</v>
      </c>
      <c r="AE46" s="39" t="n">
        <f aca="false">IF(OR(AE4&lt;=74,AE4=0),0,AD22*$G$81)*IF(AE4=75,$D$59/12,1)</f>
        <v>0</v>
      </c>
      <c r="AF46" s="39" t="n">
        <f aca="false">IF(OR(AF4&lt;=74,AF4=0),0,AE22*$G$81)*IF(AF4=75,$D$59/12,1)</f>
        <v>0</v>
      </c>
      <c r="AG46" s="39" t="n">
        <f aca="false">IF(OR(AG4&lt;=74,AG4=0),0,AF22*$G$81)*IF(AG4=75,$D$59/12,1)</f>
        <v>0</v>
      </c>
      <c r="AH46" s="39" t="n">
        <f aca="false">IF(OR(AH4&lt;=74,AH4=0),0,AG22*$G$81)*IF(AH4=75,$D$59/12,1)</f>
        <v>0</v>
      </c>
      <c r="AI46" s="39" t="n">
        <f aca="false">IF(OR(AI4&lt;=74,AI4=0),0,AH22*$G$81)*IF(AI4=75,$D$59/12,1)</f>
        <v>0</v>
      </c>
      <c r="AJ46" s="39" t="n">
        <f aca="false">IF(OR(AJ4&lt;=74,AJ4=0),0,AI22*$G$81)*IF(AJ4=75,$D$59/12,1)</f>
        <v>0</v>
      </c>
      <c r="AK46" s="39" t="n">
        <f aca="false">IF(OR(AK4&lt;=74,AK4=0),0,AJ22*$G$81)*IF(AK4=75,$D$59/12,1)</f>
        <v>0</v>
      </c>
      <c r="AL46" s="39" t="n">
        <f aca="false">IF(OR(AL4&lt;=74,AL4=0),0,AK22*$G$81)*IF(AL4=75,$D$59/12,1)</f>
        <v>0</v>
      </c>
      <c r="AM46" s="39" t="n">
        <f aca="false">IF(OR(AM4&lt;=74,AM4=0),0,AL22*$G$81)*IF(AM4=75,$D$59/12,1)</f>
        <v>0</v>
      </c>
      <c r="AN46" s="39" t="n">
        <f aca="false">IF(OR(AN4&lt;=74,AN4=0),0,AM22*$G$81)*IF(AN4=75,$D$59/12,1)</f>
        <v>0</v>
      </c>
      <c r="AO46" s="39" t="n">
        <f aca="false">IF(OR(AO4&lt;=74,AO4=0),0,AN22*$G$81)*IF(AO4=75,$D$59/12,1)</f>
        <v>0</v>
      </c>
      <c r="AP46" s="39" t="n">
        <f aca="false">IF(OR(AP4&lt;=74,AP4=0),0,AO22*$G$81)*IF(AP4=75,$D$59/12,1)</f>
        <v>0</v>
      </c>
      <c r="AQ46" s="39" t="n">
        <f aca="false">IF(OR(AQ4&lt;=74,AQ4=0),0,AP22*$G$81)*IF(AQ4=75,$D$59/12,1)</f>
        <v>0</v>
      </c>
      <c r="AR46" s="39" t="n">
        <f aca="false">IF(OR(AR4&lt;=74,AR4=0),0,AQ22*$G$81)*IF(AR4=75,$D$59/12,1)</f>
        <v>0</v>
      </c>
      <c r="AS46" s="39" t="n">
        <f aca="false">IF(OR(AS4&lt;=74,AS4=0),0,AR22*$G$81)*IF(AS4=75,$D$59/12,1)</f>
        <v>0</v>
      </c>
    </row>
    <row r="47" customFormat="false" ht="17" hidden="false" customHeight="true" outlineLevel="0" collapsed="false">
      <c r="A47" s="183"/>
      <c r="B47" s="39" t="s">
        <v>258</v>
      </c>
      <c r="C47" s="39"/>
      <c r="D47" s="39"/>
      <c r="E47" s="39" t="n">
        <f aca="false">IF(OR(E3&lt;=74,E3=0),0,IF(D21&lt;=$F$95,$F$97,IF(D21&lt;=$H$95+$J$95*COUNTIF(E3:E5,"&lt;&gt;0"),$H$97,IF(D21&lt;=$L$95+$N95*COUNTIF(E3:E5,"&lt;&gt;0"),$L$97,$J$81))))*IF(E3=75,$D$58/12,1)</f>
        <v>0</v>
      </c>
      <c r="F47" s="39" t="n">
        <f aca="false">IF(OR(F3&lt;=74,F3=0),0,IF(E21&lt;=$F$95,$F$97,IF(E21&lt;=$H$95+$J$95*COUNTIF(F3:F5,"&lt;&gt;0"),$H$97,IF(E21&lt;=$L$95+$N95*COUNTIF(F3:F5,"&lt;&gt;0"),$L$97,$J$81))))*IF(F3=75,$D$58/12,1)</f>
        <v>0</v>
      </c>
      <c r="G47" s="39" t="n">
        <f aca="false">IF(OR(G3&lt;=74,G3=0),0,IF(F21&lt;=$F$95,$F$97,IF(F21&lt;=$H$95+$J$95*COUNTIF(G3:G5,"&lt;&gt;0"),$H$97,IF(F21&lt;=$L$95+$N95*COUNTIF(G3:G5,"&lt;&gt;0"),$L$97,$J$81))))*IF(G3=75,$D$58/12,1)</f>
        <v>0</v>
      </c>
      <c r="H47" s="39" t="n">
        <f aca="false">IF(OR(H3&lt;=74,H3=0),0,IF(G21&lt;=$F$95,$F$97,IF(G21&lt;=$H$95+$J$95*COUNTIF(H3:H5,"&lt;&gt;0"),$H$97,IF(G21&lt;=$L$95+$N95*COUNTIF(H3:H5,"&lt;&gt;0"),$L$97,$J$81))))*IF(H3=75,$D$58/12,1)</f>
        <v>0</v>
      </c>
      <c r="I47" s="39" t="n">
        <f aca="false">IF(OR(I3&lt;=74,I3=0),0,IF(H21&lt;=$F$95,$F$97,IF(H21&lt;=$H$95+$J$95*COUNTIF(I3:I5,"&lt;&gt;0"),$H$97,IF(H21&lt;=$L$95+$N95*COUNTIF(I3:I5,"&lt;&gt;0"),$L$97,$J$81))))*IF(I3=75,$D$58/12,1)</f>
        <v>0</v>
      </c>
      <c r="J47" s="39" t="n">
        <f aca="false">IF(OR(J3&lt;=74,J3=0),0,IF(I21&lt;=$F$95,$F$97,IF(I21&lt;=$H$95+$J$95*COUNTIF(J3:J5,"&lt;&gt;0"),$H$97,IF(I21&lt;=$L$95+$N95*COUNTIF(J3:J5,"&lt;&gt;0"),$L$97,$J$81))))*IF(J3=75,$D$58/12,1)</f>
        <v>0</v>
      </c>
      <c r="K47" s="39" t="n">
        <f aca="false">IF(OR(K3&lt;=74,K3=0),0,IF(J21&lt;=$F$95,$F$97,IF(J21&lt;=$H$95+$J$95*COUNTIF(K3:K5,"&lt;&gt;0"),$H$97,IF(J21&lt;=$L$95+$N95*COUNTIF(K3:K5,"&lt;&gt;0"),$L$97,$J$81))))*IF(K3=75,$D$58/12,1)</f>
        <v>0</v>
      </c>
      <c r="L47" s="39" t="n">
        <f aca="false">IF(OR(L3&lt;=74,L3=0),0,IF(K21&lt;=$F$95,$F$97,IF(K21&lt;=$H$95+$J$95*COUNTIF(L3:L5,"&lt;&gt;0"),$H$97,IF(K21&lt;=$L$95+$N95*COUNTIF(L3:L5,"&lt;&gt;0"),$L$97,$J$81))))*IF(L3=75,$D$58/12,1)</f>
        <v>0</v>
      </c>
      <c r="M47" s="39" t="n">
        <f aca="false">IF(OR(M3&lt;=74,M3=0),0,IF(L21&lt;=$F$95,$F$97,IF(L21&lt;=$H$95+$J$95*COUNTIF(M3:M5,"&lt;&gt;0"),$H$97,IF(L21&lt;=$L$95+$N95*COUNTIF(M3:M5,"&lt;&gt;0"),$L$97,$J$81))))*IF(M3=75,$D$58/12,1)</f>
        <v>0</v>
      </c>
      <c r="N47" s="39" t="n">
        <f aca="false">IF(OR(N3&lt;=74,N3=0),0,IF(M21&lt;=$F$95,$F$97,IF(M21&lt;=$H$95+$J$95*COUNTIF(N3:N5,"&lt;&gt;0"),$H$97,IF(M21&lt;=$L$95+$N95*COUNTIF(N3:N5,"&lt;&gt;0"),$L$97,$J$81))))*IF(N3=75,$D$58/12,1)</f>
        <v>0</v>
      </c>
      <c r="O47" s="39" t="n">
        <f aca="false">IF(OR(O3&lt;=74,O3=0),0,IF(N21&lt;=$F$95,$F$97,IF(N21&lt;=$H$95+$J$95*COUNTIF(O3:O5,"&lt;&gt;0"),$H$97,IF(N21&lt;=$L$95+$N95*COUNTIF(O3:O5,"&lt;&gt;0"),$L$97,$J$81))))*IF(O3=75,$D$58/12,1)</f>
        <v>0</v>
      </c>
      <c r="P47" s="39" t="n">
        <f aca="false">IF(OR(P3&lt;=74,P3=0),0,IF(O21&lt;=$F$95,$F$97,IF(O21&lt;=$H$95+$J$95*COUNTIF(P3:P5,"&lt;&gt;0"),$H$97,IF(O21&lt;=$L$95+$N95*COUNTIF(P3:P5,"&lt;&gt;0"),$L$97,$J$81))))*IF(P3=75,$D$58/12,1)</f>
        <v>0</v>
      </c>
      <c r="Q47" s="39" t="n">
        <f aca="false">IF(OR(Q3&lt;=74,Q3=0),0,IF(P21&lt;=$F$95,$F$97,IF(P21&lt;=$H$95+$J$95*COUNTIF(Q3:Q5,"&lt;&gt;0"),$H$97,IF(P21&lt;=$L$95+$N95*COUNTIF(Q3:Q5,"&lt;&gt;0"),$L$97,$J$81))))*IF(Q3=75,$D$58/12,1)</f>
        <v>0</v>
      </c>
      <c r="R47" s="39" t="n">
        <f aca="false">IF(OR(R3&lt;=74,R3=0),0,IF(Q21&lt;=$F$95,$F$97,IF(Q21&lt;=$H$95+$J$95*COUNTIF(R3:R5,"&lt;&gt;0"),$H$97,IF(Q21&lt;=$L$95+$N95*COUNTIF(R3:R5,"&lt;&gt;0"),$L$97,$J$81))))*IF(R3=75,$D$58/12,1)</f>
        <v>0</v>
      </c>
      <c r="S47" s="39" t="n">
        <f aca="false">IF(OR(S3&lt;=74,S3=0),0,IF(R21&lt;=$F$95,$F$97,IF(R21&lt;=$H$95+$J$95*COUNTIF(S3:S5,"&lt;&gt;0"),$H$97,IF(R21&lt;=$L$95+$N95*COUNTIF(S3:S5,"&lt;&gt;0"),$L$97,$J$81))))*IF(S3=75,$D$58/12,1)</f>
        <v>0</v>
      </c>
      <c r="T47" s="39" t="n">
        <f aca="false">IF(OR(T3&lt;=74,T3=0),0,IF(S21&lt;=$F$95,$F$97,IF(S21&lt;=$H$95+$J$95*COUNTIF(T3:T5,"&lt;&gt;0"),$H$97,IF(S21&lt;=$L$95+$N95*COUNTIF(T3:T5,"&lt;&gt;0"),$L$97,$J$81))))*IF(T3=75,$D$58/12,1)</f>
        <v>0</v>
      </c>
      <c r="U47" s="39" t="n">
        <f aca="false">IF(OR(U3&lt;=74,U3=0),0,IF(T21&lt;=$F$95,$F$97,IF(T21&lt;=$H$95+$J$95*COUNTIF(U3:U5,"&lt;&gt;0"),$H$97,IF(T21&lt;=$L$95+$N95*COUNTIF(U3:U5,"&lt;&gt;0"),$L$97,$J$81))))*IF(U3=75,$D$58/12,1)</f>
        <v>0</v>
      </c>
      <c r="V47" s="39" t="n">
        <f aca="false">IF(OR(V3&lt;=74,V3=0),0,IF(U21&lt;=$F$95,$F$97,IF(U21&lt;=$H$95+$J$95*COUNTIF(V3:V5,"&lt;&gt;0"),$H$97,IF(U21&lt;=$L$95+$N95*COUNTIF(V3:V5,"&lt;&gt;0"),$L$97,$J$81))))*IF(V3=75,$D$58/12,1)</f>
        <v>0</v>
      </c>
      <c r="W47" s="39" t="n">
        <f aca="false">IF(OR(W3&lt;=74,W3=0),0,IF(V21&lt;=$F$95,$F$97,IF(V21&lt;=$H$95+$J$95*COUNTIF(W3:W5,"&lt;&gt;0"),$H$97,IF(V21&lt;=$L$95+$N95*COUNTIF(W3:W5,"&lt;&gt;0"),$L$97,$J$81))))*IF(W3=75,$D$58/12,1)</f>
        <v>0</v>
      </c>
      <c r="X47" s="39" t="n">
        <f aca="false">IF(OR(X3&lt;=74,X3=0),0,IF(W21&lt;=$F$95,$F$97,IF(W21&lt;=$H$95+$J$95*COUNTIF(X3:X5,"&lt;&gt;0"),$H$97,IF(W21&lt;=$L$95+$N95*COUNTIF(X3:X5,"&lt;&gt;0"),$L$97,$J$81))))*IF(X3=75,$D$58/12,1)</f>
        <v>0</v>
      </c>
      <c r="Y47" s="39" t="n">
        <f aca="false">IF(OR(Y3&lt;=74,Y3=0),0,IF(X21&lt;=$F$95,$F$97,IF(X21&lt;=$H$95+$J$95*COUNTIF(Y3:Y5,"&lt;&gt;0"),$H$97,IF(X21&lt;=$L$95+$N95*COUNTIF(Y3:Y5,"&lt;&gt;0"),$L$97,$J$81))))*IF(Y3=75,$D$58/12,1)</f>
        <v>0</v>
      </c>
      <c r="Z47" s="39" t="n">
        <f aca="false">IF(OR(Z3&lt;=74,Z3=0),0,IF(Y21&lt;=$F$95,$F$97,IF(Y21&lt;=$H$95+$J$95*COUNTIF(Z3:Z5,"&lt;&gt;0"),$H$97,IF(Y21&lt;=$L$95+$N95*COUNTIF(Z3:Z5,"&lt;&gt;0"),$L$97,$J$81))))*IF(Z3=75,$D$58/12,1)</f>
        <v>0</v>
      </c>
      <c r="AA47" s="39" t="n">
        <f aca="false">IF(OR(AA3&lt;=74,AA3=0),0,IF(Z21&lt;=$F$95,$F$97,IF(Z21&lt;=$H$95+$J$95*COUNTIF(AA3:AA5,"&lt;&gt;0"),$H$97,IF(Z21&lt;=$L$95+$N95*COUNTIF(AA3:AA5,"&lt;&gt;0"),$L$97,$J$81))))*IF(AA3=75,$D$58/12,1)</f>
        <v>0</v>
      </c>
      <c r="AB47" s="39" t="n">
        <f aca="false">IF(OR(AB3&lt;=74,AB3=0),0,IF(AA21&lt;=$F$95,$F$97,IF(AA21&lt;=$H$95+$J$95*COUNTIF(AB3:AB5,"&lt;&gt;0"),$H$97,IF(AA21&lt;=$L$95+$N95*COUNTIF(AB3:AB5,"&lt;&gt;0"),$L$97,$J$81))))*IF(AB3=75,$D$58/12,1)</f>
        <v>0</v>
      </c>
      <c r="AC47" s="39" t="n">
        <f aca="false">IF(OR(AC3&lt;=74,AC3=0),0,IF(AB21&lt;=$F$95,$F$97,IF(AB21&lt;=$H$95+$J$95*COUNTIF(AC3:AC5,"&lt;&gt;0"),$H$97,IF(AB21&lt;=$L$95+$N95*COUNTIF(AC3:AC5,"&lt;&gt;0"),$L$97,$J$81))))*IF(AC3=75,$D$58/12,1)</f>
        <v>0</v>
      </c>
      <c r="AD47" s="39" t="n">
        <f aca="false">IF(OR(AD3&lt;=74,AD3=0),0,IF(AC21&lt;=$F$95,$F$97,IF(AC21&lt;=$H$95+$J$95*COUNTIF(AD3:AD5,"&lt;&gt;0"),$H$97,IF(AC21&lt;=$L$95+$N95*COUNTIF(AD3:AD5,"&lt;&gt;0"),$L$97,$J$81))))*IF(AD3=75,$D$58/12,1)</f>
        <v>0</v>
      </c>
      <c r="AE47" s="39" t="n">
        <f aca="false">IF(OR(AE3&lt;=74,AE3=0),0,IF(AD21&lt;=$F$95,$F$97,IF(AD21&lt;=$H$95+$J$95*COUNTIF(AE3:AE5,"&lt;&gt;0"),$H$97,IF(AD21&lt;=$L$95+$N95*COUNTIF(AE3:AE5,"&lt;&gt;0"),$L$97,$J$81))))*IF(AE3=75,$D$58/12,1)</f>
        <v>0</v>
      </c>
      <c r="AF47" s="39" t="n">
        <f aca="false">IF(OR(AF3&lt;=74,AF3=0),0,IF(AE21&lt;=$F$95,$F$97,IF(AE21&lt;=$H$95+$J$95*COUNTIF(AF3:AF5,"&lt;&gt;0"),$H$97,IF(AE21&lt;=$L$95+$N95*COUNTIF(AF3:AF5,"&lt;&gt;0"),$L$97,$J$81))))*IF(AF3=75,$D$58/12,1)</f>
        <v>0</v>
      </c>
      <c r="AG47" s="39" t="n">
        <f aca="false">IF(OR(AG3&lt;=74,AG3=0),0,IF(AF21&lt;=$F$95,$F$97,IF(AF21&lt;=$H$95+$J$95*COUNTIF(AG3:AG5,"&lt;&gt;0"),$H$97,IF(AF21&lt;=$L$95+$N95*COUNTIF(AG3:AG5,"&lt;&gt;0"),$L$97,$J$81))))*IF(AG3=75,$D$58/12,1)</f>
        <v>0</v>
      </c>
      <c r="AH47" s="39" t="n">
        <f aca="false">IF(OR(AH3&lt;=74,AH3=0),0,IF(AG21&lt;=$F$95,$F$97,IF(AG21&lt;=$H$95+$J$95*COUNTIF(AH3:AH5,"&lt;&gt;0"),$H$97,IF(AG21&lt;=$L$95+$N95*COUNTIF(AH3:AH5,"&lt;&gt;0"),$L$97,$J$81))))*IF(AH3=75,$D$58/12,1)</f>
        <v>0</v>
      </c>
      <c r="AI47" s="39" t="n">
        <f aca="false">IF(OR(AI3&lt;=74,AI3=0),0,IF(AH21&lt;=$F$95,$F$97,IF(AH21&lt;=$H$95+$J$95*COUNTIF(AI3:AI5,"&lt;&gt;0"),$H$97,IF(AH21&lt;=$L$95+$N95*COUNTIF(AI3:AI5,"&lt;&gt;0"),$L$97,$J$81))))*IF(AI3=75,$D$58/12,1)</f>
        <v>0</v>
      </c>
      <c r="AJ47" s="39" t="n">
        <f aca="false">IF(OR(AJ3&lt;=74,AJ3=0),0,IF(AI21&lt;=$F$95,$F$97,IF(AI21&lt;=$H$95+$J$95*COUNTIF(AJ3:AJ5,"&lt;&gt;0"),$H$97,IF(AI21&lt;=$L$95+$N95*COUNTIF(AJ3:AJ5,"&lt;&gt;0"),$L$97,$J$81))))*IF(AJ3=75,$D$58/12,1)</f>
        <v>0</v>
      </c>
      <c r="AK47" s="39" t="n">
        <f aca="false">IF(OR(AK3&lt;=74,AK3=0),0,IF(AJ21&lt;=$F$95,$F$97,IF(AJ21&lt;=$H$95+$J$95*COUNTIF(AK3:AK5,"&lt;&gt;0"),$H$97,IF(AJ21&lt;=$L$95+$N95*COUNTIF(AK3:AK5,"&lt;&gt;0"),$L$97,$J$81))))*IF(AK3=75,$D$58/12,1)</f>
        <v>0</v>
      </c>
      <c r="AL47" s="39" t="n">
        <f aca="false">IF(OR(AL3&lt;=74,AL3=0),0,IF(AK21&lt;=$F$95,$F$97,IF(AK21&lt;=$H$95+$J$95*COUNTIF(AL3:AL5,"&lt;&gt;0"),$H$97,IF(AK21&lt;=$L$95+$N95*COUNTIF(AL3:AL5,"&lt;&gt;0"),$L$97,$J$81))))*IF(AL3=75,$D$58/12,1)</f>
        <v>0</v>
      </c>
      <c r="AM47" s="39" t="n">
        <f aca="false">IF(OR(AM3&lt;=74,AM3=0),0,IF(AL21&lt;=$F$95,$F$97,IF(AL21&lt;=$H$95+$J$95*COUNTIF(AM3:AM5,"&lt;&gt;0"),$H$97,IF(AL21&lt;=$L$95+$N95*COUNTIF(AM3:AM5,"&lt;&gt;0"),$L$97,$J$81))))*IF(AM3=75,$D$58/12,1)</f>
        <v>0</v>
      </c>
      <c r="AN47" s="39" t="n">
        <f aca="false">IF(OR(AN3&lt;=74,AN3=0),0,IF(AM21&lt;=$F$95,$F$97,IF(AM21&lt;=$H$95+$J$95*COUNTIF(AN3:AN5,"&lt;&gt;0"),$H$97,IF(AM21&lt;=$L$95+$N95*COUNTIF(AN3:AN5,"&lt;&gt;0"),$L$97,$J$81))))*IF(AN3=75,$D$58/12,1)</f>
        <v>0</v>
      </c>
      <c r="AO47" s="39" t="n">
        <f aca="false">IF(OR(AO3&lt;=74,AO3=0),0,IF(AN21&lt;=$F$95,$F$97,IF(AN21&lt;=$H$95+$J$95*COUNTIF(AO3:AO5,"&lt;&gt;0"),$H$97,IF(AN21&lt;=$L$95+$N95*COUNTIF(AO3:AO5,"&lt;&gt;0"),$L$97,$J$81))))*IF(AO3=75,$D$58/12,1)</f>
        <v>0</v>
      </c>
      <c r="AP47" s="39" t="n">
        <f aca="false">IF(OR(AP3&lt;=74,AP3=0),0,IF(AO21&lt;=$F$95,$F$97,IF(AO21&lt;=$H$95+$J$95*COUNTIF(AP3:AP5,"&lt;&gt;0"),$H$97,IF(AO21&lt;=$L$95+$N95*COUNTIF(AP3:AP5,"&lt;&gt;0"),$L$97,$J$81))))*IF(AP3=75,$D$58/12,1)</f>
        <v>0</v>
      </c>
      <c r="AQ47" s="39" t="n">
        <f aca="false">IF(OR(AQ3&lt;=74,AQ3=0),0,IF(AP21&lt;=$F$95,$F$97,IF(AP21&lt;=$H$95+$J$95*COUNTIF(AQ3:AQ5,"&lt;&gt;0"),$H$97,IF(AP21&lt;=$L$95+$N95*COUNTIF(AQ3:AQ5,"&lt;&gt;0"),$L$97,$J$81))))*IF(AQ3=75,$D$58/12,1)</f>
        <v>0</v>
      </c>
      <c r="AR47" s="39" t="n">
        <f aca="false">IF(OR(AR3&lt;=74,AR3=0),0,IF(AQ21&lt;=$F$95,$F$97,IF(AQ21&lt;=$H$95+$J$95*COUNTIF(AR3:AR5,"&lt;&gt;0"),$H$97,IF(AQ21&lt;=$L$95+$N95*COUNTIF(AR3:AR5,"&lt;&gt;0"),$L$97,$J$81))))*IF(AR3=75,$D$58/12,1)</f>
        <v>0</v>
      </c>
      <c r="AS47" s="39" t="n">
        <f aca="false">IF(OR(AS3&lt;=74,AS3=0),0,IF(AR21&lt;=$F$95,$F$97,IF(AR21&lt;=$H$95+$J$95*COUNTIF(AS3:AS5,"&lt;&gt;0"),$H$97,IF(AR21&lt;=$L$95+$N95*COUNTIF(AS3:AS5,"&lt;&gt;0"),$L$97,$J$81))))*IF(AS3=75,$D$58/12,1)</f>
        <v>0</v>
      </c>
    </row>
    <row r="48" customFormat="false" ht="17" hidden="false" customHeight="false" outlineLevel="0" collapsed="false">
      <c r="A48" s="183"/>
      <c r="B48" s="39" t="s">
        <v>259</v>
      </c>
      <c r="C48" s="39"/>
      <c r="D48" s="39"/>
      <c r="E48" s="39" t="n">
        <f aca="false">IF(OR(E4&lt;=74,E4=0),0,IF(D22&lt;=$F$95,$F$97,IF(D22&lt;=$H$95+$J$95*COUNTIF(E3:E5,"&lt;&gt;0"),$H$97,IF(D22&lt;=$L$95+$N95*COUNTIF(E3:E5,"&lt;&gt;0"),$L$97,$J$81))))*IF(E4=75,$D$59/12,1)</f>
        <v>0</v>
      </c>
      <c r="F48" s="39" t="n">
        <f aca="false">IF(OR(F4&lt;=74,F4=0),0,IF(E22&lt;=$F$95,$F$97,IF(E22&lt;=$H$95+$J$95*COUNTIF(F3:F5,"&lt;&gt;0"),$H$97,IF(E22&lt;=$L$95+$N95*COUNTIF(F3:F5,"&lt;&gt;0"),$L$97,$J$81))))*IF(F4=75,$D$59/12,1)</f>
        <v>0</v>
      </c>
      <c r="G48" s="39" t="n">
        <f aca="false">IF(OR(G4&lt;=74,G4=0),0,IF(F22&lt;=$F$95,$F$97,IF(F22&lt;=$H$95+$J$95*COUNTIF(G3:G5,"&lt;&gt;0"),$H$97,IF(F22&lt;=$L$95+$N95*COUNTIF(G3:G5,"&lt;&gt;0"),$L$97,$J$81))))*IF(G4=75,$D$59/12,1)</f>
        <v>0</v>
      </c>
      <c r="H48" s="39" t="n">
        <f aca="false">IF(OR(H4&lt;=74,H4=0),0,IF(G22&lt;=$F$95,$F$97,IF(G22&lt;=$H$95+$J$95*COUNTIF(H3:H5,"&lt;&gt;0"),$H$97,IF(G22&lt;=$L$95+$N95*COUNTIF(H3:H5,"&lt;&gt;0"),$L$97,$J$81))))*IF(H4=75,$D$59/12,1)</f>
        <v>0</v>
      </c>
      <c r="I48" s="39" t="n">
        <f aca="false">IF(OR(I4&lt;=74,I4=0),0,IF(H22&lt;=$F$95,$F$97,IF(H22&lt;=$H$95+$J$95*COUNTIF(I3:I5,"&lt;&gt;0"),$H$97,IF(H22&lt;=$L$95+$N95*COUNTIF(I3:I5,"&lt;&gt;0"),$L$97,$J$81))))*IF(I4=75,$D$59/12,1)</f>
        <v>0</v>
      </c>
      <c r="J48" s="39" t="n">
        <f aca="false">IF(OR(J4&lt;=74,J4=0),0,IF(I22&lt;=$F$95,$F$97,IF(I22&lt;=$H$95+$J$95*COUNTIF(J3:J5,"&lt;&gt;0"),$H$97,IF(I22&lt;=$L$95+$N95*COUNTIF(J3:J5,"&lt;&gt;0"),$L$97,$J$81))))*IF(J4=75,$D$59/12,1)</f>
        <v>0</v>
      </c>
      <c r="K48" s="39" t="n">
        <f aca="false">IF(OR(K4&lt;=74,K4=0),0,IF(J22&lt;=$F$95,$F$97,IF(J22&lt;=$H$95+$J$95*COUNTIF(K3:K5,"&lt;&gt;0"),$H$97,IF(J22&lt;=$L$95+$N95*COUNTIF(K3:K5,"&lt;&gt;0"),$L$97,$J$81))))*IF(K4=75,$D$59/12,1)</f>
        <v>0</v>
      </c>
      <c r="L48" s="39" t="n">
        <f aca="false">IF(OR(L4&lt;=74,L4=0),0,IF(K22&lt;=$F$95,$F$97,IF(K22&lt;=$H$95+$J$95*COUNTIF(L3:L5,"&lt;&gt;0"),$H$97,IF(K22&lt;=$L$95+$N95*COUNTIF(L3:L5,"&lt;&gt;0"),$L$97,$J$81))))*IF(L4=75,$D$59/12,1)</f>
        <v>0</v>
      </c>
      <c r="M48" s="39" t="n">
        <f aca="false">IF(OR(M4&lt;=74,M4=0),0,IF(L22&lt;=$F$95,$F$97,IF(L22&lt;=$H$95+$J$95*COUNTIF(M3:M5,"&lt;&gt;0"),$H$97,IF(L22&lt;=$L$95+$N95*COUNTIF(M3:M5,"&lt;&gt;0"),$L$97,$J$81))))*IF(M4=75,$D$59/12,1)</f>
        <v>0</v>
      </c>
      <c r="N48" s="39" t="n">
        <f aca="false">IF(OR(N4&lt;=74,N4=0),0,IF(M22&lt;=$F$95,$F$97,IF(M22&lt;=$H$95+$J$95*COUNTIF(N3:N5,"&lt;&gt;0"),$H$97,IF(M22&lt;=$L$95+$N95*COUNTIF(N3:N5,"&lt;&gt;0"),$L$97,$J$81))))*IF(N4=75,$D$59/12,1)</f>
        <v>0</v>
      </c>
      <c r="O48" s="39" t="n">
        <f aca="false">IF(OR(O4&lt;=74,O4=0),0,IF(N22&lt;=$F$95,$F$97,IF(N22&lt;=$H$95+$J$95*COUNTIF(O3:O5,"&lt;&gt;0"),$H$97,IF(N22&lt;=$L$95+$N95*COUNTIF(O3:O5,"&lt;&gt;0"),$L$97,$J$81))))*IF(O4=75,$D$59/12,1)</f>
        <v>0</v>
      </c>
      <c r="P48" s="39" t="n">
        <f aca="false">IF(OR(P4&lt;=74,P4=0),0,IF(O22&lt;=$F$95,$F$97,IF(O22&lt;=$H$95+$J$95*COUNTIF(P3:P5,"&lt;&gt;0"),$H$97,IF(O22&lt;=$L$95+$N95*COUNTIF(P3:P5,"&lt;&gt;0"),$L$97,$J$81))))*IF(P4=75,$D$59/12,1)</f>
        <v>0</v>
      </c>
      <c r="Q48" s="39" t="n">
        <f aca="false">IF(OR(Q4&lt;=74,Q4=0),0,IF(P22&lt;=$F$95,$F$97,IF(P22&lt;=$H$95+$J$95*COUNTIF(Q3:Q5,"&lt;&gt;0"),$H$97,IF(P22&lt;=$L$95+$N95*COUNTIF(Q3:Q5,"&lt;&gt;0"),$L$97,$J$81))))*IF(Q4=75,$D$59/12,1)</f>
        <v>0</v>
      </c>
      <c r="R48" s="39" t="n">
        <f aca="false">IF(OR(R4&lt;=74,R4=0),0,IF(Q22&lt;=$F$95,$F$97,IF(Q22&lt;=$H$95+$J$95*COUNTIF(R3:R5,"&lt;&gt;0"),$H$97,IF(Q22&lt;=$L$95+$N95*COUNTIF(R3:R5,"&lt;&gt;0"),$L$97,$J$81))))*IF(R4=75,$D$59/12,1)</f>
        <v>0</v>
      </c>
      <c r="S48" s="39" t="n">
        <f aca="false">IF(OR(S4&lt;=74,S4=0),0,IF(R22&lt;=$F$95,$F$97,IF(R22&lt;=$H$95+$J$95*COUNTIF(S3:S5,"&lt;&gt;0"),$H$97,IF(R22&lt;=$L$95+$N95*COUNTIF(S3:S5,"&lt;&gt;0"),$L$97,$J$81))))*IF(S4=75,$D$59/12,1)</f>
        <v>0</v>
      </c>
      <c r="T48" s="39" t="n">
        <f aca="false">IF(OR(T4&lt;=74,T4=0),0,IF(S22&lt;=$F$95,$F$97,IF(S22&lt;=$H$95+$J$95*COUNTIF(T3:T5,"&lt;&gt;0"),$H$97,IF(S22&lt;=$L$95+$N95*COUNTIF(T3:T5,"&lt;&gt;0"),$L$97,$J$81))))*IF(T4=75,$D$59/12,1)</f>
        <v>0</v>
      </c>
      <c r="U48" s="39" t="n">
        <f aca="false">IF(OR(U4&lt;=74,U4=0),0,IF(T22&lt;=$F$95,$F$97,IF(T22&lt;=$H$95+$J$95*COUNTIF(U3:U5,"&lt;&gt;0"),$H$97,IF(T22&lt;=$L$95+$N95*COUNTIF(U3:U5,"&lt;&gt;0"),$L$97,$J$81))))*IF(U4=75,$D$59/12,1)</f>
        <v>0</v>
      </c>
      <c r="V48" s="39" t="n">
        <f aca="false">IF(OR(V4&lt;=74,V4=0),0,IF(U22&lt;=$F$95,$F$97,IF(U22&lt;=$H$95+$J$95*COUNTIF(V3:V5,"&lt;&gt;0"),$H$97,IF(U22&lt;=$L$95+$N95*COUNTIF(V3:V5,"&lt;&gt;0"),$L$97,$J$81))))*IF(V4=75,$D$59/12,1)</f>
        <v>0</v>
      </c>
      <c r="W48" s="39" t="n">
        <f aca="false">IF(OR(W4&lt;=74,W4=0),0,IF(V22&lt;=$F$95,$F$97,IF(V22&lt;=$H$95+$J$95*COUNTIF(W3:W5,"&lt;&gt;0"),$H$97,IF(V22&lt;=$L$95+$N95*COUNTIF(W3:W5,"&lt;&gt;0"),$L$97,$J$81))))*IF(W4=75,$D$59/12,1)</f>
        <v>0</v>
      </c>
      <c r="X48" s="39" t="n">
        <f aca="false">IF(OR(X4&lt;=74,X4=0),0,IF(W22&lt;=$F$95,$F$97,IF(W22&lt;=$H$95+$J$95*COUNTIF(X3:X5,"&lt;&gt;0"),$H$97,IF(W22&lt;=$L$95+$N95*COUNTIF(X3:X5,"&lt;&gt;0"),$L$97,$J$81))))*IF(X4=75,$D$59/12,1)</f>
        <v>0</v>
      </c>
      <c r="Y48" s="39" t="n">
        <f aca="false">IF(OR(Y4&lt;=74,Y4=0),0,IF(X22&lt;=$F$95,$F$97,IF(X22&lt;=$H$95+$J$95*COUNTIF(Y3:Y5,"&lt;&gt;0"),$H$97,IF(X22&lt;=$L$95+$N95*COUNTIF(Y3:Y5,"&lt;&gt;0"),$L$97,$J$81))))*IF(Y4=75,$D$59/12,1)</f>
        <v>0</v>
      </c>
      <c r="Z48" s="39" t="n">
        <f aca="false">IF(OR(Z4&lt;=74,Z4=0),0,IF(Y22&lt;=$F$95,$F$97,IF(Y22&lt;=$H$95+$J$95*COUNTIF(Z3:Z5,"&lt;&gt;0"),$H$97,IF(Y22&lt;=$L$95+$N95*COUNTIF(Z3:Z5,"&lt;&gt;0"),$L$97,$J$81))))*IF(Z4=75,$D$59/12,1)</f>
        <v>0</v>
      </c>
      <c r="AA48" s="39" t="n">
        <f aca="false">IF(OR(AA4&lt;=74,AA4=0),0,IF(Z22&lt;=$F$95,$F$97,IF(Z22&lt;=$H$95+$J$95*COUNTIF(AA3:AA5,"&lt;&gt;0"),$H$97,IF(Z22&lt;=$L$95+$N95*COUNTIF(AA3:AA5,"&lt;&gt;0"),$L$97,$J$81))))*IF(AA4=75,$D$59/12,1)</f>
        <v>0</v>
      </c>
      <c r="AB48" s="39" t="n">
        <f aca="false">IF(OR(AB4&lt;=74,AB4=0),0,IF(AA22&lt;=$F$95,$F$97,IF(AA22&lt;=$H$95+$J$95*COUNTIF(AB3:AB5,"&lt;&gt;0"),$H$97,IF(AA22&lt;=$L$95+$N95*COUNTIF(AB3:AB5,"&lt;&gt;0"),$L$97,$J$81))))*IF(AB4=75,$D$59/12,1)</f>
        <v>0</v>
      </c>
      <c r="AC48" s="39" t="n">
        <f aca="false">IF(OR(AC4&lt;=74,AC4=0),0,IF(AB22&lt;=$F$95,$F$97,IF(AB22&lt;=$H$95+$J$95*COUNTIF(AC3:AC5,"&lt;&gt;0"),$H$97,IF(AB22&lt;=$L$95+$N95*COUNTIF(AC3:AC5,"&lt;&gt;0"),$L$97,$J$81))))*IF(AC4=75,$D$59/12,1)</f>
        <v>0</v>
      </c>
      <c r="AD48" s="39" t="n">
        <f aca="false">IF(OR(AD4&lt;=74,AD4=0),0,IF(AC22&lt;=$F$95,$F$97,IF(AC22&lt;=$H$95+$J$95*COUNTIF(AD3:AD5,"&lt;&gt;0"),$H$97,IF(AC22&lt;=$L$95+$N95*COUNTIF(AD3:AD5,"&lt;&gt;0"),$L$97,$J$81))))*IF(AD4=75,$D$59/12,1)</f>
        <v>0</v>
      </c>
      <c r="AE48" s="39" t="n">
        <f aca="false">IF(OR(AE4&lt;=74,AE4=0),0,IF(AD22&lt;=$F$95,$F$97,IF(AD22&lt;=$H$95+$J$95*COUNTIF(AE3:AE5,"&lt;&gt;0"),$H$97,IF(AD22&lt;=$L$95+$N95*COUNTIF(AE3:AE5,"&lt;&gt;0"),$L$97,$J$81))))*IF(AE4=75,$D$59/12,1)</f>
        <v>0</v>
      </c>
      <c r="AF48" s="39" t="n">
        <f aca="false">IF(OR(AF4&lt;=74,AF4=0),0,IF(AE22&lt;=$F$95,$F$97,IF(AE22&lt;=$H$95+$J$95*COUNTIF(AF3:AF5,"&lt;&gt;0"),$H$97,IF(AE22&lt;=$L$95+$N95*COUNTIF(AF3:AF5,"&lt;&gt;0"),$L$97,$J$81))))*IF(AF4=75,$D$59/12,1)</f>
        <v>0</v>
      </c>
      <c r="AG48" s="39" t="n">
        <f aca="false">IF(OR(AG4&lt;=74,AG4=0),0,IF(AF22&lt;=$F$95,$F$97,IF(AF22&lt;=$H$95+$J$95*COUNTIF(AG3:AG5,"&lt;&gt;0"),$H$97,IF(AF22&lt;=$L$95+$N95*COUNTIF(AG3:AG5,"&lt;&gt;0"),$L$97,$J$81))))*IF(AG4=75,$D$59/12,1)</f>
        <v>0</v>
      </c>
      <c r="AH48" s="39" t="n">
        <f aca="false">IF(OR(AH4&lt;=74,AH4=0),0,IF(AG22&lt;=$F$95,$F$97,IF(AG22&lt;=$H$95+$J$95*COUNTIF(AH3:AH5,"&lt;&gt;0"),$H$97,IF(AG22&lt;=$L$95+$N95*COUNTIF(AH3:AH5,"&lt;&gt;0"),$L$97,$J$81))))*IF(AH4=75,$D$59/12,1)</f>
        <v>0</v>
      </c>
      <c r="AI48" s="39" t="n">
        <f aca="false">IF(OR(AI4&lt;=74,AI4=0),0,IF(AH22&lt;=$F$95,$F$97,IF(AH22&lt;=$H$95+$J$95*COUNTIF(AI3:AI5,"&lt;&gt;0"),$H$97,IF(AH22&lt;=$L$95+$N95*COUNTIF(AI3:AI5,"&lt;&gt;0"),$L$97,$J$81))))*IF(AI4=75,$D$59/12,1)</f>
        <v>0</v>
      </c>
      <c r="AJ48" s="39" t="n">
        <f aca="false">IF(OR(AJ4&lt;=74,AJ4=0),0,IF(AI22&lt;=$F$95,$F$97,IF(AI22&lt;=$H$95+$J$95*COUNTIF(AJ3:AJ5,"&lt;&gt;0"),$H$97,IF(AI22&lt;=$L$95+$N95*COUNTIF(AJ3:AJ5,"&lt;&gt;0"),$L$97,$J$81))))*IF(AJ4=75,$D$59/12,1)</f>
        <v>0</v>
      </c>
      <c r="AK48" s="39" t="n">
        <f aca="false">IF(OR(AK4&lt;=74,AK4=0),0,IF(AJ22&lt;=$F$95,$F$97,IF(AJ22&lt;=$H$95+$J$95*COUNTIF(AK3:AK5,"&lt;&gt;0"),$H$97,IF(AJ22&lt;=$L$95+$N95*COUNTIF(AK3:AK5,"&lt;&gt;0"),$L$97,$J$81))))*IF(AK4=75,$D$59/12,1)</f>
        <v>0</v>
      </c>
      <c r="AL48" s="39" t="n">
        <f aca="false">IF(OR(AL4&lt;=74,AL4=0),0,IF(AK22&lt;=$F$95,$F$97,IF(AK22&lt;=$H$95+$J$95*COUNTIF(AL3:AL5,"&lt;&gt;0"),$H$97,IF(AK22&lt;=$L$95+$N95*COUNTIF(AL3:AL5,"&lt;&gt;0"),$L$97,$J$81))))*IF(AL4=75,$D$59/12,1)</f>
        <v>0</v>
      </c>
      <c r="AM48" s="39" t="n">
        <f aca="false">IF(OR(AM4&lt;=74,AM4=0),0,IF(AL22&lt;=$F$95,$F$97,IF(AL22&lt;=$H$95+$J$95*COUNTIF(AM3:AM5,"&lt;&gt;0"),$H$97,IF(AL22&lt;=$L$95+$N95*COUNTIF(AM3:AM5,"&lt;&gt;0"),$L$97,$J$81))))*IF(AM4=75,$D$59/12,1)</f>
        <v>0</v>
      </c>
      <c r="AN48" s="39" t="n">
        <f aca="false">IF(OR(AN4&lt;=74,AN4=0),0,IF(AM22&lt;=$F$95,$F$97,IF(AM22&lt;=$H$95+$J$95*COUNTIF(AN3:AN5,"&lt;&gt;0"),$H$97,IF(AM22&lt;=$L$95+$N95*COUNTIF(AN3:AN5,"&lt;&gt;0"),$L$97,$J$81))))*IF(AN4=75,$D$59/12,1)</f>
        <v>0</v>
      </c>
      <c r="AO48" s="39" t="n">
        <f aca="false">IF(OR(AO4&lt;=74,AO4=0),0,IF(AN22&lt;=$F$95,$F$97,IF(AN22&lt;=$H$95+$J$95*COUNTIF(AO3:AO5,"&lt;&gt;0"),$H$97,IF(AN22&lt;=$L$95+$N95*COUNTIF(AO3:AO5,"&lt;&gt;0"),$L$97,$J$81))))*IF(AO4=75,$D$59/12,1)</f>
        <v>0</v>
      </c>
      <c r="AP48" s="39" t="n">
        <f aca="false">IF(OR(AP4&lt;=74,AP4=0),0,IF(AO22&lt;=$F$95,$F$97,IF(AO22&lt;=$H$95+$J$95*COUNTIF(AP3:AP5,"&lt;&gt;0"),$H$97,IF(AO22&lt;=$L$95+$N95*COUNTIF(AP3:AP5,"&lt;&gt;0"),$L$97,$J$81))))*IF(AP4=75,$D$59/12,1)</f>
        <v>0</v>
      </c>
      <c r="AQ48" s="39" t="n">
        <f aca="false">IF(OR(AQ4&lt;=74,AQ4=0),0,IF(AP22&lt;=$F$95,$F$97,IF(AP22&lt;=$H$95+$J$95*COUNTIF(AQ3:AQ5,"&lt;&gt;0"),$H$97,IF(AP22&lt;=$L$95+$N95*COUNTIF(AQ3:AQ5,"&lt;&gt;0"),$L$97,$J$81))))*IF(AQ4=75,$D$59/12,1)</f>
        <v>0</v>
      </c>
      <c r="AR48" s="39" t="n">
        <f aca="false">IF(OR(AR4&lt;=74,AR4=0),0,IF(AQ22&lt;=$F$95,$F$97,IF(AQ22&lt;=$H$95+$J$95*COUNTIF(AR3:AR5,"&lt;&gt;0"),$H$97,IF(AQ22&lt;=$L$95+$N95*COUNTIF(AR3:AR5,"&lt;&gt;0"),$L$97,$J$81))))*IF(AR4=75,$D$59/12,1)</f>
        <v>0</v>
      </c>
      <c r="AS48" s="39" t="n">
        <f aca="false">IF(OR(AS4&lt;=74,AS4=0),0,IF(AR22&lt;=$F$95,$F$97,IF(AR22&lt;=$H$95+$J$95*COUNTIF(AS3:AS5,"&lt;&gt;0"),$H$97,IF(AR22&lt;=$L$95+$N95*COUNTIF(AS3:AS5,"&lt;&gt;0"),$L$97,$J$81))))*IF(AS4=75,$D$59/12,1)</f>
        <v>0</v>
      </c>
    </row>
    <row r="49" s="186" customFormat="true" ht="17" hidden="false" customHeight="true" outlineLevel="0" collapsed="false">
      <c r="A49" s="184" t="s">
        <v>260</v>
      </c>
      <c r="B49" s="184"/>
      <c r="C49" s="185" t="n">
        <f aca="false">IF(SUM(C45:C48)&gt;$F$82,$F$82,SUM(C45:C48))</f>
        <v>0</v>
      </c>
      <c r="D49" s="185" t="n">
        <f aca="false">IF(SUM(D45:D48)&gt;$F$82,$F$82,SUM(D45:D48))</f>
        <v>0</v>
      </c>
      <c r="E49" s="185" t="n">
        <f aca="false">IF(SUM(E45:E48)&gt;$F$82,$F$82,SUM(E45:E48))</f>
        <v>0</v>
      </c>
      <c r="F49" s="185" t="n">
        <f aca="false">IF(SUM(F45:F48)&gt;$F$82,$F$82,SUM(F45:F48))</f>
        <v>0</v>
      </c>
      <c r="G49" s="185" t="n">
        <f aca="false">IF(SUM(G45:G48)&gt;$F$82,$F$82,SUM(G45:G48))</f>
        <v>0</v>
      </c>
      <c r="H49" s="185" t="n">
        <f aca="false">IF(SUM(H45:H48)&gt;$F$82,$F$82,SUM(H45:H48))</f>
        <v>0</v>
      </c>
      <c r="I49" s="185" t="n">
        <f aca="false">IF(SUM(I45:I48)&gt;$F$82,$F$82,SUM(I45:I48))</f>
        <v>0</v>
      </c>
      <c r="J49" s="185" t="n">
        <f aca="false">IF(SUM(J45:J48)&gt;$F$82,$F$82,SUM(J45:J48))</f>
        <v>0</v>
      </c>
      <c r="K49" s="185" t="n">
        <f aca="false">IF(SUM(K45:K48)&gt;$F$82,$F$82,SUM(K45:K48))</f>
        <v>0</v>
      </c>
      <c r="L49" s="185" t="n">
        <f aca="false">IF(SUM(L45:L48)&gt;$F$82,$F$82,SUM(L45:L48))</f>
        <v>0</v>
      </c>
      <c r="M49" s="185" t="n">
        <f aca="false">IF(SUM(M45:M48)&gt;$F$82,$F$82,SUM(M45:M48))</f>
        <v>0</v>
      </c>
      <c r="N49" s="185" t="n">
        <f aca="false">IF(SUM(N45:N48)&gt;$F$82,$F$82,SUM(N45:N48))</f>
        <v>0</v>
      </c>
      <c r="O49" s="185" t="n">
        <f aca="false">IF(SUM(O45:O48)&gt;$F$82,$F$82,SUM(O45:O48))</f>
        <v>0</v>
      </c>
      <c r="P49" s="185" t="n">
        <f aca="false">IF(SUM(P45:P48)&gt;$F$82,$F$82,SUM(P45:P48))</f>
        <v>0</v>
      </c>
      <c r="Q49" s="185" t="n">
        <f aca="false">IF(SUM(Q45:Q48)&gt;$F$82,$F$82,SUM(Q45:Q48))</f>
        <v>0</v>
      </c>
      <c r="R49" s="185" t="n">
        <f aca="false">IF(SUM(R45:R48)&gt;$F$82,$F$82,SUM(R45:R48))</f>
        <v>0</v>
      </c>
      <c r="S49" s="185" t="n">
        <f aca="false">IF(SUM(S45:S48)&gt;$F$82,$F$82,SUM(S45:S48))</f>
        <v>0</v>
      </c>
      <c r="T49" s="185" t="n">
        <f aca="false">IF(SUM(T45:T48)&gt;$F$82,$F$82,SUM(T45:T48))</f>
        <v>0</v>
      </c>
      <c r="U49" s="185" t="n">
        <f aca="false">IF(SUM(U45:U48)&gt;$F$82,$F$82,SUM(U45:U48))</f>
        <v>0</v>
      </c>
      <c r="V49" s="185" t="n">
        <f aca="false">IF(SUM(V45:V48)&gt;$F$82,$F$82,SUM(V45:V48))</f>
        <v>0</v>
      </c>
      <c r="W49" s="185" t="n">
        <f aca="false">IF(SUM(W45:W48)&gt;$F$82,$F$82,SUM(W45:W48))</f>
        <v>0</v>
      </c>
      <c r="X49" s="185" t="n">
        <f aca="false">IF(SUM(X45:X48)&gt;$F$82,$F$82,SUM(X45:X48))</f>
        <v>0</v>
      </c>
      <c r="Y49" s="185" t="n">
        <f aca="false">IF(SUM(Y45:Y48)&gt;$F$82,$F$82,SUM(Y45:Y48))</f>
        <v>0</v>
      </c>
      <c r="Z49" s="185" t="n">
        <f aca="false">IF(SUM(Z45:Z48)&gt;$F$82,$F$82,SUM(Z45:Z48))</f>
        <v>0</v>
      </c>
      <c r="AA49" s="185" t="n">
        <f aca="false">IF(SUM(AA45:AA48)&gt;$F$82,$F$82,SUM(AA45:AA48))</f>
        <v>0</v>
      </c>
      <c r="AB49" s="185" t="n">
        <f aca="false">IF(SUM(AB45:AB48)&gt;$F$82,$F$82,SUM(AB45:AB48))</f>
        <v>0</v>
      </c>
      <c r="AC49" s="185" t="n">
        <f aca="false">IF(SUM(AC45:AC48)&gt;$F$82,$F$82,SUM(AC45:AC48))</f>
        <v>0</v>
      </c>
      <c r="AD49" s="185" t="n">
        <f aca="false">IF(SUM(AD45:AD48)&gt;$F$82,$F$82,SUM(AD45:AD48))</f>
        <v>0</v>
      </c>
      <c r="AE49" s="185" t="n">
        <f aca="false">IF(SUM(AE45:AE48)&gt;$F$82,$F$82,SUM(AE45:AE48))</f>
        <v>0</v>
      </c>
      <c r="AF49" s="185" t="n">
        <f aca="false">IF(SUM(AF45:AF48)&gt;$F$82,$F$82,SUM(AF45:AF48))</f>
        <v>0</v>
      </c>
      <c r="AG49" s="185" t="n">
        <f aca="false">IF(SUM(AG45:AG48)&gt;$F$82,$F$82,SUM(AG45:AG48))</f>
        <v>0</v>
      </c>
      <c r="AH49" s="185" t="n">
        <f aca="false">IF(SUM(AH45:AH48)&gt;$F$82,$F$82,SUM(AH45:AH48))</f>
        <v>0</v>
      </c>
      <c r="AI49" s="185" t="n">
        <f aca="false">IF(SUM(AI45:AI48)&gt;$F$82,$F$82,SUM(AI45:AI48))</f>
        <v>0</v>
      </c>
      <c r="AJ49" s="185" t="n">
        <f aca="false">IF(SUM(AJ45:AJ48)&gt;$F$82,$F$82,SUM(AJ45:AJ48))</f>
        <v>0</v>
      </c>
      <c r="AK49" s="185" t="n">
        <f aca="false">IF(SUM(AK45:AK48)&gt;$F$82,$F$82,SUM(AK45:AK48))</f>
        <v>0</v>
      </c>
      <c r="AL49" s="185" t="n">
        <f aca="false">IF(SUM(AL45:AL48)&gt;$F$82,$F$82,SUM(AL45:AL48))</f>
        <v>0</v>
      </c>
      <c r="AM49" s="185" t="n">
        <f aca="false">IF(SUM(AM45:AM48)&gt;$F$82,$F$82,SUM(AM45:AM48))</f>
        <v>0</v>
      </c>
      <c r="AN49" s="185" t="n">
        <f aca="false">IF(SUM(AN45:AN48)&gt;$F$82,$F$82,SUM(AN45:AN48))</f>
        <v>0</v>
      </c>
      <c r="AO49" s="185" t="n">
        <f aca="false">IF(SUM(AO45:AO48)&gt;$F$82,$F$82,SUM(AO45:AO48))</f>
        <v>0</v>
      </c>
      <c r="AP49" s="185" t="n">
        <f aca="false">IF(SUM(AP45:AP48)&gt;$F$82,$F$82,SUM(AP45:AP48))</f>
        <v>0</v>
      </c>
      <c r="AQ49" s="185" t="n">
        <f aca="false">IF(SUM(AQ45:AQ48)&gt;$F$82,$F$82,SUM(AQ45:AQ48))</f>
        <v>0</v>
      </c>
      <c r="AR49" s="185" t="n">
        <f aca="false">IF(SUM(AR45:AR48)&gt;$F$82,$F$82,SUM(AR45:AR48))</f>
        <v>0</v>
      </c>
      <c r="AS49" s="185" t="n">
        <f aca="false">IF(SUM(AS45:AS48)&gt;$F$82,$F$82,SUM(AS45:AS48))</f>
        <v>0</v>
      </c>
    </row>
    <row r="50" s="122" customFormat="true" ht="17" hidden="false" customHeight="false" outlineLevel="0" collapsed="false">
      <c r="A50" s="129" t="s">
        <v>161</v>
      </c>
      <c r="B50" s="129"/>
      <c r="C50" s="121" t="str">
        <f aca="false">IF((C41+C44+C49)=0,"",C41+C44+C49)</f>
        <v/>
      </c>
      <c r="D50" s="121" t="str">
        <f aca="false">IF((D41+D44+D49)=0,"",D41+D44+D49)</f>
        <v/>
      </c>
      <c r="E50" s="121" t="str">
        <f aca="false">IF((E41+E44+E49)=0,"",E41+E44+E49)</f>
        <v/>
      </c>
      <c r="F50" s="121" t="str">
        <f aca="false">IF((F41+F44+F49)=0,"",F41+F44+F49)</f>
        <v/>
      </c>
      <c r="G50" s="121" t="str">
        <f aca="false">IF((G41+G44+G49)=0,"",G41+G44+G49)</f>
        <v/>
      </c>
      <c r="H50" s="121" t="str">
        <f aca="false">IF((H41+H44+H49)=0,"",H41+H44+H49)</f>
        <v/>
      </c>
      <c r="I50" s="121" t="str">
        <f aca="false">IF((I41+I44+I49)=0,"",I41+I44+I49)</f>
        <v/>
      </c>
      <c r="J50" s="121" t="str">
        <f aca="false">IF((J41+J44+J49)=0,"",J41+J44+J49)</f>
        <v/>
      </c>
      <c r="K50" s="121" t="str">
        <f aca="false">IF((K41+K44+K49)=0,"",K41+K44+K49)</f>
        <v/>
      </c>
      <c r="L50" s="121" t="str">
        <f aca="false">IF((L41+L44+L49)=0,"",L41+L44+L49)</f>
        <v/>
      </c>
      <c r="M50" s="121" t="str">
        <f aca="false">IF((M41+M44+M49)=0,"",M41+M44+M49)</f>
        <v/>
      </c>
      <c r="N50" s="121" t="str">
        <f aca="false">IF((N41+N44+N49)=0,"",N41+N44+N49)</f>
        <v/>
      </c>
      <c r="O50" s="121" t="str">
        <f aca="false">IF((O41+O44+O49)=0,"",O41+O44+O49)</f>
        <v/>
      </c>
      <c r="P50" s="121" t="str">
        <f aca="false">IF((P41+P44+P49)=0,"",P41+P44+P49)</f>
        <v/>
      </c>
      <c r="Q50" s="121" t="str">
        <f aca="false">IF((Q41+Q44+Q49)=0,"",Q41+Q44+Q49)</f>
        <v/>
      </c>
      <c r="R50" s="121" t="str">
        <f aca="false">IF((R41+R44+R49)=0,"",R41+R44+R49)</f>
        <v/>
      </c>
      <c r="S50" s="121" t="str">
        <f aca="false">IF((S41+S44+S49)=0,"",S41+S44+S49)</f>
        <v/>
      </c>
      <c r="T50" s="121" t="str">
        <f aca="false">IF((T41+T44+T49)=0,"",T41+T44+T49)</f>
        <v/>
      </c>
      <c r="U50" s="121" t="str">
        <f aca="false">IF((U41+U44+U49)=0,"",U41+U44+U49)</f>
        <v/>
      </c>
      <c r="V50" s="121" t="str">
        <f aca="false">IF((V41+V44+V49)=0,"",V41+V44+V49)</f>
        <v/>
      </c>
      <c r="W50" s="121" t="str">
        <f aca="false">IF((W41+W44+W49)=0,"",W41+W44+W49)</f>
        <v/>
      </c>
      <c r="X50" s="121" t="str">
        <f aca="false">IF((X41+X44+X49)=0,"",X41+X44+X49)</f>
        <v/>
      </c>
      <c r="Y50" s="121" t="str">
        <f aca="false">IF((Y41+Y44+Y49)=0,"",Y41+Y44+Y49)</f>
        <v/>
      </c>
      <c r="Z50" s="121" t="str">
        <f aca="false">IF((Z41+Z44+Z49)=0,"",Z41+Z44+Z49)</f>
        <v/>
      </c>
      <c r="AA50" s="121" t="str">
        <f aca="false">IF((AA41+AA44+AA49)=0,"",AA41+AA44+AA49)</f>
        <v/>
      </c>
      <c r="AB50" s="121" t="str">
        <f aca="false">IF((AB41+AB44+AB49)=0,"",AB41+AB44+AB49)</f>
        <v/>
      </c>
      <c r="AC50" s="121" t="str">
        <f aca="false">IF((AC41+AC44+AC49)=0,"",AC41+AC44+AC49)</f>
        <v/>
      </c>
      <c r="AD50" s="121" t="str">
        <f aca="false">IF((AD41+AD44+AD49)=0,"",AD41+AD44+AD49)</f>
        <v/>
      </c>
      <c r="AE50" s="121" t="str">
        <f aca="false">IF((AE41+AE44+AE49)=0,"",AE41+AE44+AE49)</f>
        <v/>
      </c>
      <c r="AF50" s="121" t="str">
        <f aca="false">IF((AF41+AF44+AF49)=0,"",AF41+AF44+AF49)</f>
        <v/>
      </c>
      <c r="AG50" s="121" t="str">
        <f aca="false">IF((AG41+AG44+AG49)=0,"",AG41+AG44+AG49)</f>
        <v/>
      </c>
      <c r="AH50" s="121" t="str">
        <f aca="false">IF((AH41+AH44+AH49)=0,"",AH41+AH44+AH49)</f>
        <v/>
      </c>
      <c r="AI50" s="121" t="str">
        <f aca="false">IF((AI41+AI44+AI49)=0,"",AI41+AI44+AI49)</f>
        <v/>
      </c>
      <c r="AJ50" s="121" t="str">
        <f aca="false">IF((AJ41+AJ44+AJ49)=0,"",AJ41+AJ44+AJ49)</f>
        <v/>
      </c>
      <c r="AK50" s="121" t="str">
        <f aca="false">IF((AK41+AK44+AK49)=0,"",AK41+AK44+AK49)</f>
        <v/>
      </c>
      <c r="AL50" s="121" t="str">
        <f aca="false">IF((AL41+AL44+AL49)=0,"",AL41+AL44+AL49)</f>
        <v/>
      </c>
      <c r="AM50" s="121" t="str">
        <f aca="false">IF((AM41+AM44+AM49)=0,"",AM41+AM44+AM49)</f>
        <v/>
      </c>
      <c r="AN50" s="121" t="str">
        <f aca="false">IF((AN41+AN44+AN49)=0,"",AN41+AN44+AN49)</f>
        <v/>
      </c>
      <c r="AO50" s="121" t="str">
        <f aca="false">IF((AO41+AO44+AO49)=0,"",AO41+AO44+AO49)</f>
        <v/>
      </c>
      <c r="AP50" s="121" t="str">
        <f aca="false">IF((AP41+AP44+AP49)=0,"",AP41+AP44+AP49)</f>
        <v/>
      </c>
      <c r="AQ50" s="121" t="str">
        <f aca="false">IF((AQ41+AQ44+AQ49)=0,"",AQ41+AQ44+AQ49)</f>
        <v/>
      </c>
      <c r="AR50" s="121" t="str">
        <f aca="false">IF((AR41+AR44+AR49)=0,"",AR41+AR44+AR49)</f>
        <v/>
      </c>
      <c r="AS50" s="121" t="str">
        <f aca="false">IF((AS41+AS44+AS49)=0,"",AS41+AS44+AS49)</f>
        <v/>
      </c>
    </row>
    <row r="51" customFormat="false" ht="17" hidden="false" customHeight="false" outlineLevel="0" collapsed="false">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row>
    <row r="52" customFormat="false" ht="17" hidden="false" customHeight="false" outlineLevel="0" collapsed="false">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row>
    <row r="53" customFormat="false" ht="17" hidden="false" customHeight="false" outlineLevel="0" collapsed="false">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row>
    <row r="54" customFormat="false" ht="17" hidden="false" customHeight="false" outlineLevel="0" collapsed="false">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row>
    <row r="55" customFormat="false" ht="17" hidden="false" customHeight="true" outlineLevel="0" collapsed="false">
      <c r="A55" s="130" t="s">
        <v>261</v>
      </c>
      <c r="B55" s="130"/>
      <c r="C55" s="131"/>
      <c r="D55" s="187"/>
      <c r="E55" s="187"/>
      <c r="F55" s="187"/>
      <c r="G55" s="187"/>
      <c r="H55" s="187"/>
      <c r="I55" s="187"/>
      <c r="J55" s="187"/>
      <c r="K55" s="187"/>
      <c r="L55" s="73" t="s">
        <v>262</v>
      </c>
      <c r="M55" s="73"/>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row>
    <row r="56" customFormat="false" ht="17" hidden="false" customHeight="true" outlineLevel="0" collapsed="false">
      <c r="A56" s="130"/>
      <c r="B56" s="130"/>
      <c r="C56" s="134"/>
      <c r="D56" s="188"/>
      <c r="E56" s="188"/>
      <c r="F56" s="188"/>
      <c r="G56" s="188"/>
      <c r="H56" s="188"/>
      <c r="I56" s="188"/>
      <c r="J56" s="188"/>
      <c r="K56" s="188"/>
      <c r="L56" s="23"/>
      <c r="M56" s="189" t="n">
        <v>430000</v>
      </c>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row>
    <row r="57" customFormat="false" ht="17" hidden="false" customHeight="true" outlineLevel="0" collapsed="false">
      <c r="A57" s="71"/>
      <c r="B57" s="71"/>
      <c r="C57" s="7"/>
      <c r="D57" s="30"/>
      <c r="E57" s="30"/>
      <c r="F57" s="77"/>
      <c r="G57" s="77"/>
      <c r="H57" s="30"/>
      <c r="I57" s="190"/>
      <c r="J57" s="30"/>
      <c r="K57" s="15"/>
      <c r="L57" s="15"/>
      <c r="M57" s="18"/>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row>
    <row r="58" customFormat="false" ht="17" hidden="false" customHeight="true" outlineLevel="0" collapsed="false">
      <c r="A58" s="191" t="s">
        <v>263</v>
      </c>
      <c r="B58" s="191"/>
      <c r="C58" s="192" t="s">
        <v>28</v>
      </c>
      <c r="D58" s="193" t="n">
        <f aca="false">DATEDIF(基本!$C$3,基本!$D$1+1,"M")+1-DATEDIF(基本!$C$3,基本!$D$1+1,"Y")*12</f>
        <v>1</v>
      </c>
      <c r="E58" s="193"/>
      <c r="F58" s="194" t="s">
        <v>264</v>
      </c>
      <c r="G58" s="194"/>
      <c r="H58" s="194"/>
      <c r="I58" s="194"/>
      <c r="J58" s="194"/>
      <c r="K58" s="194"/>
      <c r="L58" s="194"/>
      <c r="M58" s="18"/>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row>
    <row r="59" customFormat="false" ht="17" hidden="false" customHeight="false" outlineLevel="0" collapsed="false">
      <c r="A59" s="191"/>
      <c r="B59" s="191"/>
      <c r="C59" s="195" t="s">
        <v>30</v>
      </c>
      <c r="D59" s="193" t="n">
        <f aca="false">DATEDIF(基本!$C$4,基本!$D$1+1,"M")+1-DATEDIF(基本!$C$4,基本!$D$1+1,"Y")*12</f>
        <v>1</v>
      </c>
      <c r="E59" s="196"/>
      <c r="F59" s="194"/>
      <c r="G59" s="194"/>
      <c r="H59" s="194"/>
      <c r="I59" s="194"/>
      <c r="J59" s="194"/>
      <c r="K59" s="194"/>
      <c r="L59" s="194"/>
      <c r="M59" s="15"/>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row>
    <row r="60" customFormat="false" ht="17" hidden="false" customHeight="false" outlineLevel="0" collapsed="false">
      <c r="A60" s="191"/>
      <c r="B60" s="191"/>
      <c r="C60" s="195"/>
      <c r="D60" s="193"/>
      <c r="E60" s="197"/>
      <c r="F60" s="194"/>
      <c r="G60" s="194"/>
      <c r="H60" s="194"/>
      <c r="I60" s="194"/>
      <c r="J60" s="194"/>
      <c r="K60" s="194"/>
      <c r="L60" s="194"/>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row>
    <row r="61" customFormat="false" ht="17" hidden="false" customHeight="false" outlineLevel="0" collapsed="false">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row>
    <row r="62" customFormat="false" ht="17" hidden="false" customHeight="true" outlineLevel="0" collapsed="false">
      <c r="A62" s="130" t="s">
        <v>242</v>
      </c>
      <c r="B62" s="130"/>
      <c r="C62" s="134" t="s">
        <v>265</v>
      </c>
      <c r="D62" s="23"/>
      <c r="E62" s="23"/>
      <c r="F62" s="74" t="s">
        <v>266</v>
      </c>
      <c r="G62" s="74"/>
      <c r="H62" s="74" t="s">
        <v>267</v>
      </c>
      <c r="I62" s="74"/>
      <c r="J62" s="74"/>
      <c r="K62" s="74" t="s">
        <v>268</v>
      </c>
      <c r="L62" s="74"/>
      <c r="M62" s="30"/>
      <c r="N62" s="30"/>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row>
    <row r="63" customFormat="false" ht="17" hidden="false" customHeight="false" outlineLevel="0" collapsed="false">
      <c r="A63" s="130"/>
      <c r="B63" s="130"/>
      <c r="C63" s="134"/>
      <c r="D63" s="74" t="s">
        <v>269</v>
      </c>
      <c r="E63" s="74"/>
      <c r="F63" s="74" t="s">
        <v>177</v>
      </c>
      <c r="G63" s="198" t="n">
        <v>0.08</v>
      </c>
      <c r="H63" s="74" t="s">
        <v>178</v>
      </c>
      <c r="I63" s="23" t="n">
        <v>29100</v>
      </c>
      <c r="J63" s="74" t="s">
        <v>270</v>
      </c>
      <c r="K63" s="74" t="s">
        <v>178</v>
      </c>
      <c r="L63" s="23" t="n">
        <v>21600</v>
      </c>
      <c r="M63" s="15"/>
      <c r="N63" s="15"/>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row>
    <row r="64" customFormat="false" ht="17" hidden="false" customHeight="false" outlineLevel="0" collapsed="false">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row>
    <row r="65" customFormat="false" ht="17" hidden="false" customHeight="true" outlineLevel="0" collapsed="false">
      <c r="A65" s="130" t="s">
        <v>249</v>
      </c>
      <c r="B65" s="130"/>
      <c r="C65" s="130" t="s">
        <v>265</v>
      </c>
      <c r="D65" s="23"/>
      <c r="E65" s="23"/>
      <c r="F65" s="74" t="s">
        <v>266</v>
      </c>
      <c r="G65" s="74"/>
      <c r="H65" s="74" t="s">
        <v>267</v>
      </c>
      <c r="I65" s="74"/>
      <c r="J65" s="74"/>
      <c r="K65" s="74" t="s">
        <v>268</v>
      </c>
      <c r="L65" s="74"/>
      <c r="M65" s="30"/>
      <c r="N65" s="30"/>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row>
    <row r="66" customFormat="false" ht="17" hidden="false" customHeight="false" outlineLevel="0" collapsed="false">
      <c r="A66" s="130"/>
      <c r="B66" s="130"/>
      <c r="C66" s="130"/>
      <c r="D66" s="74" t="s">
        <v>269</v>
      </c>
      <c r="E66" s="74"/>
      <c r="F66" s="74" t="s">
        <v>177</v>
      </c>
      <c r="G66" s="198" t="n">
        <v>0.029</v>
      </c>
      <c r="H66" s="74" t="s">
        <v>178</v>
      </c>
      <c r="I66" s="23" t="n">
        <v>10500</v>
      </c>
      <c r="J66" s="74" t="s">
        <v>270</v>
      </c>
      <c r="K66" s="74" t="s">
        <v>178</v>
      </c>
      <c r="L66" s="23" t="n">
        <v>7600</v>
      </c>
      <c r="M66" s="15"/>
      <c r="N66" s="15"/>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row>
    <row r="67" customFormat="false" ht="17" hidden="false" customHeight="false" outlineLevel="0" collapsed="false">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row>
    <row r="68" customFormat="false" ht="17" hidden="false" customHeight="true" outlineLevel="0" collapsed="false">
      <c r="A68" s="130" t="s">
        <v>250</v>
      </c>
      <c r="B68" s="130"/>
      <c r="C68" s="130" t="s">
        <v>271</v>
      </c>
      <c r="D68" s="23"/>
      <c r="E68" s="23"/>
      <c r="F68" s="74" t="s">
        <v>266</v>
      </c>
      <c r="G68" s="74"/>
      <c r="H68" s="74" t="s">
        <v>267</v>
      </c>
      <c r="I68" s="74"/>
      <c r="J68" s="74"/>
      <c r="K68" s="74" t="s">
        <v>268</v>
      </c>
      <c r="L68" s="74"/>
      <c r="M68" s="30"/>
      <c r="N68" s="30"/>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row>
    <row r="69" customFormat="false" ht="17" hidden="false" customHeight="true" outlineLevel="0" collapsed="false">
      <c r="A69" s="130"/>
      <c r="B69" s="130"/>
      <c r="C69" s="130"/>
      <c r="D69" s="74" t="s">
        <v>269</v>
      </c>
      <c r="E69" s="74"/>
      <c r="F69" s="74" t="s">
        <v>177</v>
      </c>
      <c r="G69" s="198" t="n">
        <v>0.029</v>
      </c>
      <c r="H69" s="74" t="s">
        <v>178</v>
      </c>
      <c r="I69" s="23" t="n">
        <v>12500</v>
      </c>
      <c r="J69" s="74" t="s">
        <v>270</v>
      </c>
      <c r="K69" s="74" t="s">
        <v>178</v>
      </c>
      <c r="L69" s="23" t="n">
        <v>6000</v>
      </c>
      <c r="M69" s="15"/>
      <c r="N69" s="15"/>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row>
    <row r="70" customFormat="false" ht="17" hidden="false" customHeight="false" outlineLevel="0" collapsed="false">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row>
    <row r="71" customFormat="false" ht="17" hidden="false" customHeight="false" outlineLevel="0" collapsed="false">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row>
    <row r="72" customFormat="false" ht="17" hidden="false" customHeight="true" outlineLevel="0" collapsed="false">
      <c r="A72" s="130" t="s">
        <v>253</v>
      </c>
      <c r="B72" s="130"/>
      <c r="C72" s="130" t="s">
        <v>272</v>
      </c>
      <c r="D72" s="199" t="s">
        <v>273</v>
      </c>
      <c r="E72" s="199"/>
      <c r="F72" s="199" t="s">
        <v>274</v>
      </c>
      <c r="G72" s="199"/>
      <c r="H72" s="199" t="s">
        <v>275</v>
      </c>
      <c r="I72" s="199"/>
      <c r="J72" s="200" t="s">
        <v>276</v>
      </c>
      <c r="K72" s="200"/>
      <c r="L72" s="199" t="s">
        <v>277</v>
      </c>
      <c r="M72" s="199"/>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row>
    <row r="73" customFormat="false" ht="32.8" hidden="false" customHeight="true" outlineLevel="0" collapsed="false">
      <c r="A73" s="130"/>
      <c r="B73" s="130"/>
      <c r="C73" s="130"/>
      <c r="D73" s="199"/>
      <c r="E73" s="199"/>
      <c r="F73" s="199"/>
      <c r="G73" s="199"/>
      <c r="H73" s="199"/>
      <c r="I73" s="199"/>
      <c r="J73" s="200"/>
      <c r="K73" s="200"/>
      <c r="L73" s="199"/>
      <c r="M73" s="199"/>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row>
    <row r="74" customFormat="false" ht="17" hidden="false" customHeight="false" outlineLevel="0" collapsed="false">
      <c r="A74" s="130"/>
      <c r="B74" s="130"/>
      <c r="C74" s="130"/>
      <c r="D74" s="23" t="n">
        <v>800000</v>
      </c>
      <c r="E74" s="23" t="n">
        <v>21690</v>
      </c>
      <c r="F74" s="23" t="n">
        <v>1200000</v>
      </c>
      <c r="G74" s="23" t="n">
        <v>36800</v>
      </c>
      <c r="H74" s="23"/>
      <c r="I74" s="23" t="n">
        <v>53060</v>
      </c>
      <c r="J74" s="23" t="n">
        <v>800000</v>
      </c>
      <c r="K74" s="23" t="n">
        <v>67780</v>
      </c>
      <c r="L74" s="23"/>
      <c r="M74" s="23" t="n">
        <v>77470</v>
      </c>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row>
    <row r="75" customFormat="false" ht="17" hidden="false" customHeight="true" outlineLevel="0" collapsed="false">
      <c r="A75" s="130"/>
      <c r="B75" s="130"/>
      <c r="C75" s="130" t="s">
        <v>278</v>
      </c>
      <c r="D75" s="199" t="s">
        <v>279</v>
      </c>
      <c r="E75" s="199"/>
      <c r="F75" s="199" t="s">
        <v>280</v>
      </c>
      <c r="G75" s="199"/>
      <c r="H75" s="199" t="s">
        <v>281</v>
      </c>
      <c r="I75" s="199"/>
      <c r="J75" s="199" t="s">
        <v>282</v>
      </c>
      <c r="K75" s="199"/>
      <c r="L75" s="199" t="s">
        <v>283</v>
      </c>
      <c r="M75" s="199"/>
      <c r="N75" s="199" t="s">
        <v>284</v>
      </c>
      <c r="O75" s="199"/>
      <c r="P75" s="199" t="s">
        <v>285</v>
      </c>
      <c r="Q75" s="199"/>
      <c r="R75" s="199" t="s">
        <v>286</v>
      </c>
      <c r="S75" s="199"/>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row>
    <row r="76" customFormat="false" ht="32.8" hidden="false" customHeight="true" outlineLevel="0" collapsed="false">
      <c r="A76" s="130"/>
      <c r="B76" s="130"/>
      <c r="C76" s="130"/>
      <c r="D76" s="199"/>
      <c r="E76" s="199"/>
      <c r="F76" s="199"/>
      <c r="G76" s="199"/>
      <c r="H76" s="199"/>
      <c r="I76" s="199"/>
      <c r="J76" s="199"/>
      <c r="K76" s="199"/>
      <c r="L76" s="199"/>
      <c r="M76" s="199"/>
      <c r="N76" s="199"/>
      <c r="O76" s="199"/>
      <c r="P76" s="199"/>
      <c r="Q76" s="199"/>
      <c r="R76" s="199"/>
      <c r="S76" s="199"/>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row>
    <row r="77" customFormat="false" ht="17" hidden="false" customHeight="false" outlineLevel="0" collapsed="false">
      <c r="A77" s="130"/>
      <c r="B77" s="130"/>
      <c r="C77" s="130"/>
      <c r="D77" s="23" t="n">
        <v>1119999</v>
      </c>
      <c r="E77" s="23" t="n">
        <v>92960</v>
      </c>
      <c r="F77" s="23" t="n">
        <v>1999999</v>
      </c>
      <c r="G77" s="23" t="n">
        <v>100710</v>
      </c>
      <c r="H77" s="23" t="n">
        <v>2499999</v>
      </c>
      <c r="I77" s="23" t="n">
        <v>116200</v>
      </c>
      <c r="J77" s="23" t="n">
        <v>2999999</v>
      </c>
      <c r="K77" s="23" t="n">
        <v>131690</v>
      </c>
      <c r="L77" s="23" t="n">
        <v>4999999</v>
      </c>
      <c r="M77" s="23" t="n">
        <v>139440</v>
      </c>
      <c r="N77" s="23" t="n">
        <v>7499999</v>
      </c>
      <c r="O77" s="23" t="n">
        <v>147190</v>
      </c>
      <c r="P77" s="23" t="n">
        <v>9999999</v>
      </c>
      <c r="Q77" s="23" t="n">
        <v>162680</v>
      </c>
      <c r="R77" s="23"/>
      <c r="S77" s="23" t="n">
        <v>178180</v>
      </c>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row>
    <row r="78" customFormat="false" ht="17" hidden="false" customHeight="false" outlineLevel="0" collapsed="false">
      <c r="A78" s="201"/>
      <c r="B78" s="6"/>
      <c r="C78" s="6" t="s">
        <v>287</v>
      </c>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row>
    <row r="79" customFormat="false" ht="17" hidden="false" customHeight="false" outlineLevel="0" collapsed="false">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row>
    <row r="80" customFormat="false" ht="17" hidden="false" customHeight="true" outlineLevel="0" collapsed="false">
      <c r="A80" s="130" t="s">
        <v>260</v>
      </c>
      <c r="B80" s="130"/>
      <c r="C80" s="130" t="s">
        <v>288</v>
      </c>
      <c r="D80" s="23"/>
      <c r="E80" s="23"/>
      <c r="F80" s="74" t="s">
        <v>266</v>
      </c>
      <c r="G80" s="74"/>
      <c r="H80" s="74" t="s">
        <v>289</v>
      </c>
      <c r="I80" s="74"/>
      <c r="J80" s="74"/>
      <c r="K80" s="139"/>
      <c r="L80" s="30"/>
      <c r="M80" s="30"/>
      <c r="N80" s="30"/>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row>
    <row r="81" customFormat="false" ht="17" hidden="false" customHeight="true" outlineLevel="0" collapsed="false">
      <c r="A81" s="130"/>
      <c r="B81" s="130"/>
      <c r="C81" s="130"/>
      <c r="D81" s="74" t="s">
        <v>269</v>
      </c>
      <c r="E81" s="74"/>
      <c r="F81" s="74" t="s">
        <v>177</v>
      </c>
      <c r="G81" s="198" t="n">
        <v>0.0982</v>
      </c>
      <c r="H81" s="74" t="s">
        <v>178</v>
      </c>
      <c r="I81" s="23" t="n">
        <v>48903</v>
      </c>
      <c r="J81" s="23"/>
      <c r="K81" s="202"/>
      <c r="L81" s="30"/>
      <c r="M81" s="15"/>
      <c r="N81" s="15"/>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row>
    <row r="82" customFormat="false" ht="17" hidden="false" customHeight="false" outlineLevel="0" collapsed="false">
      <c r="A82" s="130"/>
      <c r="B82" s="130"/>
      <c r="C82" s="130"/>
      <c r="D82" s="134" t="s">
        <v>290</v>
      </c>
      <c r="E82" s="134"/>
      <c r="F82" s="134" t="n">
        <v>640000</v>
      </c>
      <c r="G82" s="134"/>
      <c r="H82" s="134"/>
      <c r="I82" s="134"/>
      <c r="J82" s="134"/>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row>
    <row r="83" customFormat="false" ht="17" hidden="false" customHeight="false" outlineLevel="0" collapsed="false">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row>
    <row r="84" customFormat="false" ht="17" hidden="false" customHeight="false" outlineLevel="0" collapsed="false">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row>
    <row r="85" customFormat="false" ht="17" hidden="false" customHeight="false" outlineLevel="0" collapsed="false">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row>
    <row r="86" customFormat="false" ht="17" hidden="false" customHeight="true" outlineLevel="0" collapsed="false">
      <c r="A86" s="134" t="s">
        <v>291</v>
      </c>
      <c r="B86" s="134"/>
      <c r="C86" s="203" t="s">
        <v>292</v>
      </c>
      <c r="D86" s="203"/>
      <c r="E86" s="203"/>
      <c r="F86" s="203"/>
      <c r="G86" s="203"/>
      <c r="H86" s="203"/>
      <c r="I86" s="203"/>
      <c r="J86" s="203"/>
      <c r="K86" s="203"/>
      <c r="L86" s="203"/>
      <c r="M86" s="203"/>
      <c r="N86" s="203"/>
      <c r="O86" s="203"/>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row>
    <row r="87" customFormat="false" ht="17" hidden="false" customHeight="true" outlineLevel="0" collapsed="false">
      <c r="A87" s="134"/>
      <c r="B87" s="134"/>
      <c r="C87" s="204" t="s">
        <v>293</v>
      </c>
      <c r="D87" s="204"/>
      <c r="E87" s="204"/>
      <c r="F87" s="204"/>
      <c r="G87" s="204"/>
      <c r="H87" s="204"/>
      <c r="I87" s="204"/>
      <c r="J87" s="204"/>
      <c r="K87" s="204"/>
      <c r="L87" s="204"/>
      <c r="M87" s="204"/>
      <c r="N87" s="204"/>
      <c r="O87" s="204"/>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row>
    <row r="88" customFormat="false" ht="17" hidden="false" customHeight="false" outlineLevel="0" collapsed="false">
      <c r="A88" s="134"/>
      <c r="B88" s="134"/>
      <c r="C88" s="134" t="s">
        <v>171</v>
      </c>
      <c r="D88" s="134" t="s">
        <v>239</v>
      </c>
      <c r="E88" s="134"/>
      <c r="F88" s="15" t="n">
        <v>430000</v>
      </c>
      <c r="G88" s="205" t="s">
        <v>194</v>
      </c>
      <c r="H88" s="206" t="n">
        <v>430000</v>
      </c>
      <c r="I88" s="30" t="s">
        <v>178</v>
      </c>
      <c r="J88" s="15" t="n">
        <v>285000</v>
      </c>
      <c r="K88" s="205" t="s">
        <v>270</v>
      </c>
      <c r="L88" s="206" t="n">
        <v>430000</v>
      </c>
      <c r="M88" s="30" t="s">
        <v>178</v>
      </c>
      <c r="N88" s="15" t="n">
        <v>520000</v>
      </c>
      <c r="O88" s="205" t="s">
        <v>270</v>
      </c>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row>
    <row r="89" customFormat="false" ht="17" hidden="false" customHeight="false" outlineLevel="0" collapsed="false">
      <c r="A89" s="134"/>
      <c r="B89" s="134"/>
      <c r="C89" s="134"/>
      <c r="D89" s="134" t="s">
        <v>294</v>
      </c>
      <c r="E89" s="134"/>
      <c r="F89" s="155" t="n">
        <v>0.7</v>
      </c>
      <c r="G89" s="24" t="n">
        <v>0.3</v>
      </c>
      <c r="H89" s="155" t="n">
        <v>0.5</v>
      </c>
      <c r="I89" s="24" t="n">
        <v>0.5</v>
      </c>
      <c r="J89" s="24"/>
      <c r="K89" s="24"/>
      <c r="L89" s="155" t="n">
        <v>0.2</v>
      </c>
      <c r="M89" s="24" t="n">
        <v>0.8</v>
      </c>
      <c r="N89" s="24"/>
      <c r="O89" s="24"/>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row>
    <row r="90" customFormat="false" ht="17" hidden="false" customHeight="true" outlineLevel="0" collapsed="false">
      <c r="A90" s="134"/>
      <c r="B90" s="134"/>
      <c r="C90" s="74" t="s">
        <v>272</v>
      </c>
      <c r="D90" s="134" t="s">
        <v>295</v>
      </c>
      <c r="E90" s="134"/>
      <c r="F90" s="23" t="n">
        <v>150000</v>
      </c>
      <c r="G90" s="23"/>
      <c r="H90" s="146" t="s">
        <v>296</v>
      </c>
      <c r="I90" s="146"/>
      <c r="J90" s="146"/>
      <c r="K90" s="146"/>
      <c r="L90" s="146"/>
      <c r="M90" s="146"/>
      <c r="N90" s="146"/>
      <c r="O90" s="14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row>
    <row r="91" customFormat="false" ht="17" hidden="false" customHeight="true" outlineLevel="0" collapsed="false">
      <c r="A91" s="6"/>
      <c r="B91" s="6"/>
      <c r="C91" s="207"/>
      <c r="D91" s="207"/>
      <c r="E91" s="207"/>
      <c r="F91" s="207"/>
      <c r="G91" s="207"/>
      <c r="H91" s="207"/>
      <c r="I91" s="207"/>
      <c r="J91" s="207"/>
      <c r="K91" s="207"/>
      <c r="L91" s="207"/>
      <c r="M91" s="207"/>
      <c r="N91" s="207"/>
      <c r="O91" s="207"/>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row>
    <row r="92" customFormat="false" ht="17" hidden="false" customHeight="false" outlineLevel="0" collapsed="false">
      <c r="A92" s="6"/>
      <c r="B92" s="6"/>
      <c r="C92" s="207"/>
      <c r="D92" s="207"/>
      <c r="E92" s="207"/>
      <c r="F92" s="207"/>
      <c r="G92" s="207"/>
      <c r="H92" s="207"/>
      <c r="I92" s="207"/>
      <c r="J92" s="207"/>
      <c r="K92" s="207"/>
      <c r="L92" s="207"/>
      <c r="M92" s="207"/>
      <c r="N92" s="207"/>
      <c r="O92" s="207"/>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row>
    <row r="93" customFormat="false" ht="17" hidden="false" customHeight="false" outlineLevel="0" collapsed="false">
      <c r="A93" s="134" t="s">
        <v>297</v>
      </c>
      <c r="B93" s="134"/>
      <c r="C93" s="203" t="s">
        <v>298</v>
      </c>
      <c r="D93" s="203"/>
      <c r="E93" s="203"/>
      <c r="F93" s="203"/>
      <c r="G93" s="203"/>
      <c r="H93" s="203"/>
      <c r="I93" s="203"/>
      <c r="J93" s="203"/>
      <c r="K93" s="203"/>
      <c r="L93" s="203"/>
      <c r="M93" s="203"/>
      <c r="N93" s="203"/>
      <c r="O93" s="203"/>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row>
    <row r="94" customFormat="false" ht="17" hidden="false" customHeight="false" outlineLevel="0" collapsed="false">
      <c r="A94" s="134"/>
      <c r="B94" s="134"/>
      <c r="C94" s="204" t="s">
        <v>293</v>
      </c>
      <c r="D94" s="204"/>
      <c r="E94" s="204"/>
      <c r="F94" s="204"/>
      <c r="G94" s="204"/>
      <c r="H94" s="204"/>
      <c r="I94" s="204"/>
      <c r="J94" s="204"/>
      <c r="K94" s="204"/>
      <c r="L94" s="204"/>
      <c r="M94" s="204"/>
      <c r="N94" s="204"/>
      <c r="O94" s="204"/>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row>
    <row r="95" customFormat="false" ht="17" hidden="false" customHeight="false" outlineLevel="0" collapsed="false">
      <c r="A95" s="134"/>
      <c r="B95" s="134"/>
      <c r="C95" s="134"/>
      <c r="D95" s="134" t="s">
        <v>299</v>
      </c>
      <c r="E95" s="134"/>
      <c r="F95" s="15" t="n">
        <v>430000</v>
      </c>
      <c r="G95" s="15" t="s">
        <v>194</v>
      </c>
      <c r="H95" s="152" t="n">
        <v>430000</v>
      </c>
      <c r="I95" s="141" t="s">
        <v>178</v>
      </c>
      <c r="J95" s="137" t="n">
        <v>285000</v>
      </c>
      <c r="K95" s="142" t="s">
        <v>270</v>
      </c>
      <c r="L95" s="152" t="n">
        <v>430000</v>
      </c>
      <c r="M95" s="141" t="s">
        <v>178</v>
      </c>
      <c r="N95" s="137" t="n">
        <v>520000</v>
      </c>
      <c r="O95" s="142" t="s">
        <v>270</v>
      </c>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row>
    <row r="96" customFormat="false" ht="17" hidden="false" customHeight="false" outlineLevel="0" collapsed="false">
      <c r="A96" s="134"/>
      <c r="B96" s="134"/>
      <c r="C96" s="134"/>
      <c r="D96" s="134" t="s">
        <v>300</v>
      </c>
      <c r="E96" s="134"/>
      <c r="F96" s="155" t="n">
        <v>0.7</v>
      </c>
      <c r="G96" s="24" t="n">
        <v>0.3</v>
      </c>
      <c r="H96" s="155" t="n">
        <v>0.5</v>
      </c>
      <c r="I96" s="24" t="n">
        <v>0.5</v>
      </c>
      <c r="J96" s="24"/>
      <c r="K96" s="24"/>
      <c r="L96" s="155" t="n">
        <v>0.2</v>
      </c>
      <c r="M96" s="24" t="n">
        <v>0.8</v>
      </c>
      <c r="N96" s="24"/>
      <c r="O96" s="24"/>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row>
    <row r="97" customFormat="false" ht="17" hidden="false" customHeight="false" outlineLevel="0" collapsed="false">
      <c r="A97" s="134"/>
      <c r="B97" s="134"/>
      <c r="C97" s="134"/>
      <c r="D97" s="134" t="s">
        <v>301</v>
      </c>
      <c r="E97" s="134"/>
      <c r="F97" s="23" t="n">
        <v>13376</v>
      </c>
      <c r="G97" s="23"/>
      <c r="H97" s="147" t="n">
        <v>22294</v>
      </c>
      <c r="I97" s="146"/>
      <c r="J97" s="147"/>
      <c r="K97" s="146"/>
      <c r="L97" s="147" t="n">
        <v>35671</v>
      </c>
      <c r="M97" s="146"/>
      <c r="N97" s="146"/>
      <c r="O97" s="14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row>
    <row r="98" customFormat="false" ht="17" hidden="false" customHeight="false" outlineLevel="0" collapsed="false">
      <c r="A98" s="134"/>
      <c r="B98" s="134"/>
      <c r="C98" s="74"/>
      <c r="D98" s="134"/>
      <c r="E98" s="134"/>
      <c r="F98" s="23"/>
      <c r="G98" s="23"/>
      <c r="H98" s="146"/>
      <c r="I98" s="146"/>
      <c r="J98" s="146"/>
      <c r="K98" s="146"/>
      <c r="L98" s="146"/>
      <c r="M98" s="146"/>
      <c r="N98" s="146"/>
      <c r="O98" s="14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row>
    <row r="99" customFormat="false" ht="17" hidden="false" customHeight="false" outlineLevel="0" collapsed="false">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row>
    <row r="100" customFormat="false" ht="17" hidden="false" customHeight="false" outlineLevel="0" collapsed="false">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row>
    <row r="101" customFormat="false" ht="17" hidden="false" customHeight="false" outlineLevel="0" collapsed="false">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row>
    <row r="102" customFormat="false" ht="17" hidden="false" customHeight="false" outlineLevel="0" collapsed="false">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row>
  </sheetData>
  <sheetProtection sheet="true" password="cc3d" objects="true" scenarios="true"/>
  <mergeCells count="94">
    <mergeCell ref="A1:B2"/>
    <mergeCell ref="A3:A5"/>
    <mergeCell ref="A6:A15"/>
    <mergeCell ref="A16:B16"/>
    <mergeCell ref="A17:A18"/>
    <mergeCell ref="A19:A20"/>
    <mergeCell ref="A21:A22"/>
    <mergeCell ref="A23:A24"/>
    <mergeCell ref="A25:B25"/>
    <mergeCell ref="A26:A29"/>
    <mergeCell ref="A30:B30"/>
    <mergeCell ref="A31:A34"/>
    <mergeCell ref="A35:B35"/>
    <mergeCell ref="A36:A39"/>
    <mergeCell ref="A40:B40"/>
    <mergeCell ref="A41:B41"/>
    <mergeCell ref="A42:A43"/>
    <mergeCell ref="A44:B44"/>
    <mergeCell ref="A45:A48"/>
    <mergeCell ref="A49:B49"/>
    <mergeCell ref="A50:B50"/>
    <mergeCell ref="A55:B56"/>
    <mergeCell ref="D55:K55"/>
    <mergeCell ref="L55:M55"/>
    <mergeCell ref="D56:K56"/>
    <mergeCell ref="D57:E57"/>
    <mergeCell ref="A58:B60"/>
    <mergeCell ref="F58:L60"/>
    <mergeCell ref="A62:B63"/>
    <mergeCell ref="C62:C63"/>
    <mergeCell ref="D62:E62"/>
    <mergeCell ref="F62:G62"/>
    <mergeCell ref="H62:J62"/>
    <mergeCell ref="K62:L62"/>
    <mergeCell ref="D63:E63"/>
    <mergeCell ref="A65:B66"/>
    <mergeCell ref="C65:C66"/>
    <mergeCell ref="D65:E65"/>
    <mergeCell ref="F65:G65"/>
    <mergeCell ref="H65:J65"/>
    <mergeCell ref="K65:L65"/>
    <mergeCell ref="D66:E66"/>
    <mergeCell ref="A68:B69"/>
    <mergeCell ref="C68:C69"/>
    <mergeCell ref="D68:E68"/>
    <mergeCell ref="F68:G68"/>
    <mergeCell ref="H68:J68"/>
    <mergeCell ref="K68:L68"/>
    <mergeCell ref="D69:E69"/>
    <mergeCell ref="A72:B77"/>
    <mergeCell ref="C72:C74"/>
    <mergeCell ref="D72:E73"/>
    <mergeCell ref="F72:G73"/>
    <mergeCell ref="H72:I73"/>
    <mergeCell ref="J72:K73"/>
    <mergeCell ref="L72:M73"/>
    <mergeCell ref="C75:C77"/>
    <mergeCell ref="D75:E76"/>
    <mergeCell ref="F75:G76"/>
    <mergeCell ref="H75:I76"/>
    <mergeCell ref="J75:K76"/>
    <mergeCell ref="L75:M76"/>
    <mergeCell ref="N75:O76"/>
    <mergeCell ref="P75:Q76"/>
    <mergeCell ref="R75:S76"/>
    <mergeCell ref="A80:B82"/>
    <mergeCell ref="C80:C82"/>
    <mergeCell ref="D80:E80"/>
    <mergeCell ref="F80:G80"/>
    <mergeCell ref="H80:J80"/>
    <mergeCell ref="D81:E81"/>
    <mergeCell ref="I81:J81"/>
    <mergeCell ref="M81:N81"/>
    <mergeCell ref="D82:E82"/>
    <mergeCell ref="F82:J82"/>
    <mergeCell ref="A86:B90"/>
    <mergeCell ref="C86:O86"/>
    <mergeCell ref="C87:O87"/>
    <mergeCell ref="C88:C89"/>
    <mergeCell ref="D88:E88"/>
    <mergeCell ref="D89:E89"/>
    <mergeCell ref="D90:E90"/>
    <mergeCell ref="H90:O90"/>
    <mergeCell ref="C91:O91"/>
    <mergeCell ref="C92:O92"/>
    <mergeCell ref="A93:B98"/>
    <mergeCell ref="C93:O93"/>
    <mergeCell ref="C94:O94"/>
    <mergeCell ref="C95:C97"/>
    <mergeCell ref="D95:E95"/>
    <mergeCell ref="D96:E96"/>
    <mergeCell ref="D97:E97"/>
    <mergeCell ref="D98:E98"/>
    <mergeCell ref="H98:O98"/>
  </mergeCells>
  <printOptions headings="false" gridLines="false" gridLinesSet="true" horizontalCentered="false" verticalCentered="false"/>
  <pageMargins left="0.627777777777778" right="0.365972222222222" top="0.670138888888889" bottom="0.39375" header="0.511811023622047" footer="0.511811023622047"/>
  <pageSetup paperSize="9" scale="80" fitToWidth="1" fitToHeight="1" pageOrder="overThenDown"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5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2" activeCellId="0" sqref="B2"/>
    </sheetView>
  </sheetViews>
  <sheetFormatPr defaultColWidth="10.5703125" defaultRowHeight="17" customHeight="true" zeroHeight="false" outlineLevelRow="0" outlineLevelCol="0"/>
  <cols>
    <col collapsed="false" customWidth="false" hidden="false" outlineLevel="0" max="1" min="1" style="208" width="10.56"/>
    <col collapsed="false" customWidth="true" hidden="false" outlineLevel="0" max="2" min="2" style="209" width="21.69"/>
    <col collapsed="false" customWidth="true" hidden="false" outlineLevel="0" max="3" min="3" style="2" width="32.93"/>
    <col collapsed="false" customWidth="true" hidden="false" outlineLevel="0" max="4" min="4" style="210" width="5.68"/>
    <col collapsed="false" customWidth="true" hidden="false" outlineLevel="0" max="5" min="5" style="2" width="13.43"/>
    <col collapsed="false" customWidth="true" hidden="false" outlineLevel="0" max="6" min="6" style="211" width="34.68"/>
    <col collapsed="false" customWidth="true" hidden="false" outlineLevel="0" max="7" min="7" style="2" width="11.68"/>
  </cols>
  <sheetData>
    <row r="1" customFormat="false" ht="17" hidden="false" customHeight="false" outlineLevel="0" collapsed="false">
      <c r="A1" s="212" t="s">
        <v>302</v>
      </c>
    </row>
    <row r="3" customFormat="false" ht="17" hidden="false" customHeight="false" outlineLevel="0" collapsed="false">
      <c r="A3" s="22" t="s">
        <v>303</v>
      </c>
      <c r="B3" s="22" t="s">
        <v>304</v>
      </c>
      <c r="C3" s="74" t="s">
        <v>305</v>
      </c>
      <c r="D3" s="74" t="s">
        <v>306</v>
      </c>
      <c r="E3" s="74" t="s">
        <v>307</v>
      </c>
      <c r="F3" s="73" t="s">
        <v>308</v>
      </c>
    </row>
    <row r="4" customFormat="false" ht="17" hidden="false" customHeight="true" outlineLevel="0" collapsed="false">
      <c r="A4" s="134" t="s">
        <v>309</v>
      </c>
      <c r="B4" s="20" t="s">
        <v>18</v>
      </c>
      <c r="C4" s="213" t="s">
        <v>310</v>
      </c>
      <c r="D4" s="213"/>
      <c r="E4" s="213"/>
      <c r="F4" s="213"/>
    </row>
    <row r="5" customFormat="false" ht="17" hidden="false" customHeight="false" outlineLevel="0" collapsed="false">
      <c r="A5" s="134"/>
      <c r="B5" s="20"/>
      <c r="C5" s="125" t="s">
        <v>311</v>
      </c>
      <c r="D5" s="74" t="s">
        <v>312</v>
      </c>
      <c r="E5" s="23" t="n">
        <v>0</v>
      </c>
      <c r="F5" s="131" t="s">
        <v>313</v>
      </c>
    </row>
    <row r="6" customFormat="false" ht="17" hidden="false" customHeight="false" outlineLevel="0" collapsed="false">
      <c r="A6" s="134"/>
      <c r="B6" s="20"/>
      <c r="C6" s="125" t="s">
        <v>314</v>
      </c>
      <c r="D6" s="74" t="s">
        <v>312</v>
      </c>
      <c r="E6" s="23" t="n">
        <v>800000</v>
      </c>
      <c r="F6" s="214" t="s">
        <v>315</v>
      </c>
    </row>
    <row r="7" customFormat="false" ht="17" hidden="false" customHeight="false" outlineLevel="0" collapsed="false">
      <c r="A7" s="134"/>
      <c r="B7" s="20"/>
      <c r="C7" s="125" t="s">
        <v>316</v>
      </c>
      <c r="D7" s="74" t="s">
        <v>312</v>
      </c>
      <c r="E7" s="215" t="s">
        <v>317</v>
      </c>
      <c r="F7" s="214" t="s">
        <v>318</v>
      </c>
    </row>
    <row r="8" customFormat="false" ht="17" hidden="false" customHeight="false" outlineLevel="0" collapsed="false">
      <c r="A8" s="134"/>
      <c r="B8" s="20"/>
      <c r="C8" s="125" t="s">
        <v>319</v>
      </c>
      <c r="D8" s="74"/>
      <c r="E8" s="23"/>
      <c r="F8" s="214" t="s">
        <v>320</v>
      </c>
    </row>
    <row r="9" customFormat="false" ht="17" hidden="false" customHeight="false" outlineLevel="0" collapsed="false">
      <c r="A9" s="134"/>
      <c r="B9" s="20"/>
      <c r="C9" s="23"/>
      <c r="D9" s="74"/>
      <c r="E9" s="23"/>
      <c r="F9" s="131"/>
    </row>
    <row r="10" customFormat="false" ht="17" hidden="false" customHeight="true" outlineLevel="0" collapsed="false">
      <c r="A10" s="134" t="s">
        <v>321</v>
      </c>
      <c r="B10" s="20" t="s">
        <v>19</v>
      </c>
      <c r="C10" s="147" t="s">
        <v>322</v>
      </c>
      <c r="D10" s="147"/>
      <c r="E10" s="147"/>
      <c r="F10" s="147"/>
    </row>
    <row r="11" customFormat="false" ht="17" hidden="false" customHeight="false" outlineLevel="0" collapsed="false">
      <c r="A11" s="134"/>
      <c r="B11" s="20"/>
      <c r="C11" s="125" t="s">
        <v>323</v>
      </c>
      <c r="D11" s="74" t="s">
        <v>312</v>
      </c>
      <c r="E11" s="23" t="n">
        <v>0</v>
      </c>
      <c r="F11" s="131" t="s">
        <v>313</v>
      </c>
    </row>
    <row r="12" customFormat="false" ht="17" hidden="false" customHeight="false" outlineLevel="0" collapsed="false">
      <c r="A12" s="134"/>
      <c r="B12" s="20"/>
      <c r="C12" s="125" t="s">
        <v>324</v>
      </c>
      <c r="D12" s="74" t="s">
        <v>312</v>
      </c>
      <c r="E12" s="23" t="n">
        <v>0</v>
      </c>
      <c r="F12" s="131" t="s">
        <v>325</v>
      </c>
    </row>
    <row r="13" customFormat="false" ht="17" hidden="false" customHeight="false" outlineLevel="0" collapsed="false">
      <c r="A13" s="134"/>
      <c r="B13" s="20"/>
      <c r="C13" s="125" t="s">
        <v>326</v>
      </c>
      <c r="D13" s="74"/>
      <c r="E13" s="23"/>
      <c r="F13" s="131" t="s">
        <v>327</v>
      </c>
    </row>
    <row r="14" customFormat="false" ht="17" hidden="false" customHeight="false" outlineLevel="0" collapsed="false">
      <c r="A14" s="134"/>
      <c r="B14" s="20"/>
      <c r="C14" s="125" t="s">
        <v>328</v>
      </c>
      <c r="D14" s="74"/>
      <c r="E14" s="23"/>
      <c r="F14" s="131" t="s">
        <v>329</v>
      </c>
    </row>
    <row r="15" customFormat="false" ht="17" hidden="false" customHeight="false" outlineLevel="0" collapsed="false">
      <c r="A15" s="134"/>
      <c r="B15" s="20"/>
      <c r="C15" s="23"/>
      <c r="D15" s="74"/>
      <c r="E15" s="23"/>
      <c r="F15" s="131"/>
    </row>
    <row r="16" customFormat="false" ht="29.85" hidden="false" customHeight="true" outlineLevel="0" collapsed="false">
      <c r="A16" s="134" t="s">
        <v>330</v>
      </c>
      <c r="B16" s="20" t="s">
        <v>84</v>
      </c>
      <c r="C16" s="144" t="s">
        <v>331</v>
      </c>
      <c r="D16" s="144"/>
      <c r="E16" s="144"/>
      <c r="F16" s="144"/>
    </row>
    <row r="17" customFormat="false" ht="17" hidden="false" customHeight="false" outlineLevel="0" collapsed="false">
      <c r="A17" s="134"/>
      <c r="B17" s="20"/>
      <c r="C17" s="125" t="s">
        <v>332</v>
      </c>
      <c r="D17" s="74" t="s">
        <v>312</v>
      </c>
      <c r="E17" s="23" t="n">
        <v>0</v>
      </c>
      <c r="F17" s="131" t="s">
        <v>333</v>
      </c>
    </row>
    <row r="18" customFormat="false" ht="17" hidden="false" customHeight="false" outlineLevel="0" collapsed="false">
      <c r="A18" s="134"/>
      <c r="B18" s="20"/>
      <c r="C18" s="125" t="s">
        <v>334</v>
      </c>
      <c r="D18" s="74" t="s">
        <v>312</v>
      </c>
      <c r="E18" s="216" t="n">
        <v>0.05</v>
      </c>
      <c r="F18" s="131" t="s">
        <v>335</v>
      </c>
    </row>
    <row r="19" customFormat="false" ht="17" hidden="false" customHeight="false" outlineLevel="0" collapsed="false">
      <c r="A19" s="134"/>
      <c r="B19" s="20"/>
      <c r="C19" s="125" t="s">
        <v>336</v>
      </c>
      <c r="D19" s="74" t="s">
        <v>312</v>
      </c>
      <c r="E19" s="216" t="n">
        <v>0.1</v>
      </c>
      <c r="F19" s="131" t="s">
        <v>337</v>
      </c>
    </row>
    <row r="20" customFormat="false" ht="17" hidden="false" customHeight="false" outlineLevel="0" collapsed="false">
      <c r="A20" s="134"/>
      <c r="B20" s="20"/>
      <c r="C20" s="125" t="s">
        <v>338</v>
      </c>
      <c r="D20" s="74" t="s">
        <v>312</v>
      </c>
      <c r="E20" s="216" t="n">
        <v>0.2</v>
      </c>
      <c r="F20" s="131" t="s">
        <v>339</v>
      </c>
    </row>
    <row r="21" customFormat="false" ht="17" hidden="false" customHeight="false" outlineLevel="0" collapsed="false">
      <c r="A21" s="134"/>
      <c r="B21" s="20"/>
      <c r="C21" s="125" t="s">
        <v>340</v>
      </c>
      <c r="D21" s="74" t="s">
        <v>312</v>
      </c>
      <c r="E21" s="216" t="n">
        <v>0.23</v>
      </c>
      <c r="F21" s="131" t="s">
        <v>341</v>
      </c>
    </row>
    <row r="22" customFormat="false" ht="17" hidden="false" customHeight="false" outlineLevel="0" collapsed="false">
      <c r="A22" s="134"/>
      <c r="B22" s="20"/>
      <c r="C22" s="125" t="s">
        <v>342</v>
      </c>
      <c r="D22" s="74" t="s">
        <v>312</v>
      </c>
      <c r="E22" s="216" t="n">
        <v>0.33</v>
      </c>
      <c r="F22" s="131" t="s">
        <v>343</v>
      </c>
    </row>
    <row r="23" customFormat="false" ht="17" hidden="false" customHeight="false" outlineLevel="0" collapsed="false">
      <c r="A23" s="134"/>
      <c r="B23" s="20"/>
      <c r="C23" s="23"/>
      <c r="D23" s="74" t="s">
        <v>344</v>
      </c>
      <c r="E23" s="216" t="n">
        <v>0.4</v>
      </c>
      <c r="F23" s="131" t="s">
        <v>345</v>
      </c>
    </row>
    <row r="24" customFormat="false" ht="17" hidden="false" customHeight="false" outlineLevel="0" collapsed="false">
      <c r="A24" s="134"/>
      <c r="B24" s="20"/>
      <c r="C24" s="23"/>
      <c r="D24" s="74"/>
      <c r="E24" s="23"/>
      <c r="F24" s="131"/>
    </row>
    <row r="25" customFormat="false" ht="29.85" hidden="false" customHeight="true" outlineLevel="0" collapsed="false">
      <c r="A25" s="134" t="s">
        <v>346</v>
      </c>
      <c r="B25" s="20" t="s">
        <v>85</v>
      </c>
      <c r="C25" s="144" t="s">
        <v>347</v>
      </c>
      <c r="D25" s="144"/>
      <c r="E25" s="144"/>
      <c r="F25" s="144"/>
    </row>
    <row r="26" customFormat="false" ht="17" hidden="false" customHeight="false" outlineLevel="0" collapsed="false">
      <c r="A26" s="134"/>
      <c r="B26" s="20"/>
      <c r="C26" s="125" t="s">
        <v>332</v>
      </c>
      <c r="D26" s="74" t="s">
        <v>312</v>
      </c>
      <c r="E26" s="23" t="n">
        <v>0</v>
      </c>
      <c r="F26" s="131" t="s">
        <v>333</v>
      </c>
    </row>
    <row r="27" customFormat="false" ht="17" hidden="false" customHeight="false" outlineLevel="0" collapsed="false">
      <c r="A27" s="134"/>
      <c r="B27" s="20"/>
      <c r="C27" s="125" t="s">
        <v>348</v>
      </c>
      <c r="D27" s="74" t="s">
        <v>312</v>
      </c>
      <c r="E27" s="23" t="n">
        <v>0</v>
      </c>
      <c r="F27" s="131" t="s">
        <v>335</v>
      </c>
    </row>
    <row r="28" customFormat="false" ht="17" hidden="false" customHeight="false" outlineLevel="0" collapsed="false">
      <c r="A28" s="134"/>
      <c r="B28" s="20"/>
      <c r="C28" s="125" t="s">
        <v>349</v>
      </c>
      <c r="D28" s="74" t="s">
        <v>312</v>
      </c>
      <c r="E28" s="23" t="n">
        <v>97500</v>
      </c>
      <c r="F28" s="131" t="s">
        <v>337</v>
      </c>
    </row>
    <row r="29" customFormat="false" ht="17" hidden="false" customHeight="false" outlineLevel="0" collapsed="false">
      <c r="A29" s="134"/>
      <c r="B29" s="20"/>
      <c r="C29" s="125" t="s">
        <v>350</v>
      </c>
      <c r="D29" s="74" t="s">
        <v>312</v>
      </c>
      <c r="E29" s="23" t="n">
        <v>427500</v>
      </c>
      <c r="F29" s="131" t="s">
        <v>339</v>
      </c>
    </row>
    <row r="30" customFormat="false" ht="17" hidden="false" customHeight="false" outlineLevel="0" collapsed="false">
      <c r="A30" s="134"/>
      <c r="B30" s="20"/>
      <c r="C30" s="125" t="s">
        <v>351</v>
      </c>
      <c r="D30" s="74" t="s">
        <v>312</v>
      </c>
      <c r="E30" s="23" t="n">
        <v>636000</v>
      </c>
      <c r="F30" s="131" t="s">
        <v>341</v>
      </c>
    </row>
    <row r="31" customFormat="false" ht="17" hidden="false" customHeight="false" outlineLevel="0" collapsed="false">
      <c r="A31" s="134"/>
      <c r="B31" s="20"/>
      <c r="C31" s="125" t="s">
        <v>352</v>
      </c>
      <c r="D31" s="74" t="s">
        <v>312</v>
      </c>
      <c r="E31" s="23" t="n">
        <v>1536000</v>
      </c>
      <c r="F31" s="131" t="s">
        <v>343</v>
      </c>
    </row>
    <row r="32" customFormat="false" ht="17" hidden="false" customHeight="false" outlineLevel="0" collapsed="false">
      <c r="A32" s="134"/>
      <c r="B32" s="20"/>
      <c r="C32" s="23"/>
      <c r="D32" s="74" t="s">
        <v>344</v>
      </c>
      <c r="E32" s="23" t="n">
        <v>2796000</v>
      </c>
      <c r="F32" s="131" t="s">
        <v>345</v>
      </c>
    </row>
    <row r="33" customFormat="false" ht="17" hidden="false" customHeight="false" outlineLevel="0" collapsed="false">
      <c r="A33" s="134"/>
      <c r="B33" s="20"/>
      <c r="C33" s="23"/>
      <c r="D33" s="74"/>
      <c r="E33" s="23"/>
      <c r="F33" s="131"/>
    </row>
    <row r="34" customFormat="false" ht="17" hidden="false" customHeight="false" outlineLevel="0" collapsed="false">
      <c r="A34" s="134" t="s">
        <v>353</v>
      </c>
      <c r="B34" s="20" t="s">
        <v>86</v>
      </c>
      <c r="C34" s="147" t="s">
        <v>354</v>
      </c>
      <c r="D34" s="147"/>
      <c r="E34" s="147"/>
      <c r="F34" s="147"/>
    </row>
    <row r="35" customFormat="false" ht="28.35" hidden="false" customHeight="false" outlineLevel="0" collapsed="false">
      <c r="A35" s="134"/>
      <c r="B35" s="20"/>
      <c r="C35" s="217" t="s">
        <v>355</v>
      </c>
      <c r="D35" s="22" t="s">
        <v>312</v>
      </c>
      <c r="E35" s="218" t="n">
        <v>0.021</v>
      </c>
      <c r="F35" s="131" t="s">
        <v>356</v>
      </c>
      <c r="G35" s="219" t="n">
        <v>50405</v>
      </c>
    </row>
    <row r="36" customFormat="false" ht="28.35" hidden="false" customHeight="false" outlineLevel="0" collapsed="false">
      <c r="A36" s="134"/>
      <c r="B36" s="20"/>
      <c r="C36" s="189"/>
      <c r="D36" s="74" t="s">
        <v>344</v>
      </c>
      <c r="E36" s="220" t="n">
        <v>0</v>
      </c>
      <c r="F36" s="131" t="s">
        <v>357</v>
      </c>
      <c r="G36" s="219"/>
    </row>
    <row r="37" customFormat="false" ht="17" hidden="false" customHeight="false" outlineLevel="0" collapsed="false">
      <c r="A37" s="134"/>
      <c r="B37" s="20"/>
      <c r="C37" s="23"/>
      <c r="D37" s="74"/>
      <c r="E37" s="23"/>
      <c r="F37" s="131"/>
    </row>
    <row r="38" customFormat="false" ht="17" hidden="false" customHeight="true" outlineLevel="0" collapsed="false">
      <c r="A38" s="134" t="s">
        <v>358</v>
      </c>
      <c r="B38" s="20" t="s">
        <v>88</v>
      </c>
      <c r="C38" s="147" t="s">
        <v>359</v>
      </c>
      <c r="D38" s="147"/>
      <c r="E38" s="147"/>
      <c r="F38" s="147"/>
    </row>
    <row r="39" customFormat="false" ht="17" hidden="false" customHeight="false" outlineLevel="0" collapsed="false">
      <c r="A39" s="134"/>
      <c r="B39" s="20"/>
      <c r="C39" s="125" t="s">
        <v>323</v>
      </c>
      <c r="D39" s="74" t="s">
        <v>312</v>
      </c>
      <c r="E39" s="23" t="n">
        <v>0</v>
      </c>
      <c r="F39" s="131" t="s">
        <v>313</v>
      </c>
    </row>
    <row r="40" customFormat="false" ht="17" hidden="false" customHeight="false" outlineLevel="0" collapsed="false">
      <c r="A40" s="134"/>
      <c r="B40" s="20"/>
      <c r="C40" s="125" t="s">
        <v>360</v>
      </c>
      <c r="D40" s="74"/>
      <c r="E40" s="23"/>
      <c r="F40" s="214" t="s">
        <v>361</v>
      </c>
    </row>
    <row r="41" customFormat="false" ht="41.75" hidden="false" customHeight="false" outlineLevel="0" collapsed="false">
      <c r="A41" s="134"/>
      <c r="B41" s="20"/>
      <c r="C41" s="217" t="s">
        <v>362</v>
      </c>
      <c r="D41" s="74"/>
      <c r="E41" s="23"/>
      <c r="F41" s="131" t="s">
        <v>363</v>
      </c>
    </row>
    <row r="42" customFormat="false" ht="17" hidden="false" customHeight="false" outlineLevel="0" collapsed="false">
      <c r="A42" s="134"/>
      <c r="B42" s="20"/>
      <c r="C42" s="23"/>
      <c r="D42" s="74"/>
      <c r="E42" s="23"/>
      <c r="F42" s="131"/>
    </row>
    <row r="43" customFormat="false" ht="17" hidden="false" customHeight="false" outlineLevel="0" collapsed="false">
      <c r="A43" s="134" t="s">
        <v>364</v>
      </c>
      <c r="B43" s="20" t="s">
        <v>89</v>
      </c>
      <c r="C43" s="147" t="s">
        <v>365</v>
      </c>
      <c r="D43" s="147"/>
      <c r="E43" s="147"/>
      <c r="F43" s="147"/>
    </row>
    <row r="44" customFormat="false" ht="17" hidden="false" customHeight="false" outlineLevel="0" collapsed="false">
      <c r="A44" s="134"/>
      <c r="B44" s="20"/>
      <c r="C44" s="125" t="s">
        <v>323</v>
      </c>
      <c r="D44" s="74" t="s">
        <v>312</v>
      </c>
      <c r="E44" s="23" t="n">
        <v>0</v>
      </c>
      <c r="F44" s="131" t="s">
        <v>313</v>
      </c>
    </row>
    <row r="45" customFormat="false" ht="17" hidden="false" customHeight="false" outlineLevel="0" collapsed="false">
      <c r="A45" s="134"/>
      <c r="B45" s="20"/>
      <c r="C45" s="125" t="s">
        <v>366</v>
      </c>
      <c r="D45" s="74"/>
      <c r="E45" s="23"/>
      <c r="F45" s="214" t="s">
        <v>367</v>
      </c>
    </row>
    <row r="46" customFormat="false" ht="17" hidden="false" customHeight="false" outlineLevel="0" collapsed="false">
      <c r="A46" s="134"/>
      <c r="B46" s="20"/>
      <c r="C46" s="221" t="s">
        <v>368</v>
      </c>
      <c r="D46" s="74"/>
      <c r="E46" s="23"/>
      <c r="F46" s="131" t="s">
        <v>369</v>
      </c>
    </row>
    <row r="47" customFormat="false" ht="17" hidden="false" customHeight="false" outlineLevel="0" collapsed="false">
      <c r="A47" s="134"/>
      <c r="B47" s="20"/>
      <c r="C47" s="23"/>
      <c r="D47" s="74"/>
      <c r="E47" s="23"/>
      <c r="F47" s="131"/>
    </row>
    <row r="48" customFormat="false" ht="17" hidden="false" customHeight="false" outlineLevel="0" collapsed="false">
      <c r="A48" s="134" t="s">
        <v>370</v>
      </c>
      <c r="B48" s="20" t="s">
        <v>90</v>
      </c>
      <c r="C48" s="147" t="s">
        <v>371</v>
      </c>
      <c r="D48" s="147"/>
      <c r="E48" s="147"/>
      <c r="F48" s="147"/>
    </row>
    <row r="49" customFormat="false" ht="17" hidden="false" customHeight="false" outlineLevel="0" collapsed="false">
      <c r="A49" s="134"/>
      <c r="B49" s="20"/>
      <c r="C49" s="125" t="s">
        <v>323</v>
      </c>
      <c r="D49" s="74" t="s">
        <v>312</v>
      </c>
      <c r="E49" s="23" t="n">
        <v>0</v>
      </c>
      <c r="F49" s="131" t="s">
        <v>313</v>
      </c>
    </row>
    <row r="50" customFormat="false" ht="17" hidden="false" customHeight="false" outlineLevel="0" collapsed="false">
      <c r="A50" s="134"/>
      <c r="B50" s="20"/>
      <c r="C50" s="125" t="s">
        <v>366</v>
      </c>
      <c r="D50" s="74"/>
      <c r="E50" s="23"/>
      <c r="F50" s="214" t="s">
        <v>367</v>
      </c>
    </row>
    <row r="51" customFormat="false" ht="17" hidden="false" customHeight="false" outlineLevel="0" collapsed="false">
      <c r="A51" s="134"/>
      <c r="B51" s="20"/>
      <c r="C51" s="221" t="s">
        <v>372</v>
      </c>
      <c r="D51" s="74"/>
      <c r="E51" s="23"/>
      <c r="F51" s="131" t="s">
        <v>373</v>
      </c>
    </row>
    <row r="52" customFormat="false" ht="17" hidden="false" customHeight="false" outlineLevel="0" collapsed="false">
      <c r="A52" s="134"/>
      <c r="B52" s="20"/>
      <c r="C52" s="23"/>
      <c r="D52" s="74"/>
      <c r="E52" s="23"/>
      <c r="F52" s="131"/>
    </row>
    <row r="53" customFormat="false" ht="17" hidden="false" customHeight="false" outlineLevel="0" collapsed="false">
      <c r="A53" s="134" t="s">
        <v>374</v>
      </c>
      <c r="B53" s="20" t="s">
        <v>91</v>
      </c>
      <c r="C53" s="147" t="s">
        <v>375</v>
      </c>
      <c r="D53" s="147"/>
      <c r="E53" s="147"/>
      <c r="F53" s="147"/>
    </row>
    <row r="54" customFormat="false" ht="17" hidden="false" customHeight="false" outlineLevel="0" collapsed="false">
      <c r="A54" s="134"/>
      <c r="B54" s="20"/>
      <c r="C54" s="125" t="s">
        <v>376</v>
      </c>
      <c r="D54" s="74"/>
      <c r="E54" s="23"/>
      <c r="F54" s="131" t="s">
        <v>377</v>
      </c>
    </row>
    <row r="55" customFormat="false" ht="17" hidden="false" customHeight="false" outlineLevel="0" collapsed="false">
      <c r="A55" s="134"/>
      <c r="B55" s="20"/>
      <c r="C55" s="23"/>
      <c r="D55" s="74"/>
      <c r="E55" s="23"/>
      <c r="F55" s="131"/>
    </row>
    <row r="56" customFormat="false" ht="17" hidden="false" customHeight="true" outlineLevel="0" collapsed="false">
      <c r="A56" s="134" t="s">
        <v>378</v>
      </c>
      <c r="B56" s="20" t="s">
        <v>20</v>
      </c>
      <c r="C56" s="147" t="s">
        <v>379</v>
      </c>
      <c r="D56" s="147"/>
      <c r="E56" s="147"/>
      <c r="F56" s="147"/>
    </row>
    <row r="57" customFormat="false" ht="17" hidden="false" customHeight="false" outlineLevel="0" collapsed="false">
      <c r="A57" s="134"/>
      <c r="B57" s="20"/>
      <c r="C57" s="125" t="s">
        <v>323</v>
      </c>
      <c r="D57" s="74" t="s">
        <v>312</v>
      </c>
      <c r="E57" s="23" t="n">
        <v>0</v>
      </c>
      <c r="F57" s="131" t="s">
        <v>313</v>
      </c>
    </row>
    <row r="58" customFormat="false" ht="17" hidden="false" customHeight="false" outlineLevel="0" collapsed="false">
      <c r="A58" s="134"/>
      <c r="B58" s="20"/>
      <c r="C58" s="125" t="s">
        <v>326</v>
      </c>
      <c r="D58" s="74"/>
      <c r="E58" s="23"/>
      <c r="F58" s="214" t="s">
        <v>327</v>
      </c>
    </row>
    <row r="59" customFormat="false" ht="17" hidden="false" customHeight="false" outlineLevel="0" collapsed="false">
      <c r="A59" s="134"/>
      <c r="B59" s="20"/>
      <c r="C59" s="221" t="s">
        <v>380</v>
      </c>
      <c r="D59" s="74"/>
      <c r="E59" s="23"/>
      <c r="F59" s="131" t="s">
        <v>381</v>
      </c>
    </row>
  </sheetData>
  <sheetProtection sheet="true" password="cc3d" objects="true" scenarios="true"/>
  <mergeCells count="30">
    <mergeCell ref="A4:A9"/>
    <mergeCell ref="B4:B9"/>
    <mergeCell ref="C4:F4"/>
    <mergeCell ref="A10:A15"/>
    <mergeCell ref="B10:B15"/>
    <mergeCell ref="C10:F10"/>
    <mergeCell ref="A16:A24"/>
    <mergeCell ref="B16:B24"/>
    <mergeCell ref="C16:F16"/>
    <mergeCell ref="A25:A33"/>
    <mergeCell ref="B25:B33"/>
    <mergeCell ref="C25:F25"/>
    <mergeCell ref="A34:A37"/>
    <mergeCell ref="B34:B37"/>
    <mergeCell ref="C34:F34"/>
    <mergeCell ref="A38:A42"/>
    <mergeCell ref="B38:B42"/>
    <mergeCell ref="C38:F38"/>
    <mergeCell ref="A43:A47"/>
    <mergeCell ref="B43:B47"/>
    <mergeCell ref="C43:F43"/>
    <mergeCell ref="A48:A52"/>
    <mergeCell ref="B48:B52"/>
    <mergeCell ref="C48:F48"/>
    <mergeCell ref="A53:A55"/>
    <mergeCell ref="B53:B55"/>
    <mergeCell ref="C53:F53"/>
    <mergeCell ref="A56:A59"/>
    <mergeCell ref="B56:B59"/>
    <mergeCell ref="C56:F56"/>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Roman,標準"&amp;A</oddHeader>
    <oddFooter>&amp;C&amp;"Times New Roman,標準"ページ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
  <sheetViews>
    <sheetView showFormulas="false" showGridLines="true" showRowColHeaders="true" showZeros="true" rightToLeft="false" tabSelected="false" showOutlineSymbols="true" defaultGridColor="true" view="normal" topLeftCell="A1" colorId="64" zoomScale="105" zoomScaleNormal="105" zoomScalePageLayoutView="100" workbookViewId="0">
      <selection pane="topLeft" activeCell="F10" activeCellId="0" sqref="F10"/>
    </sheetView>
  </sheetViews>
  <sheetFormatPr defaultColWidth="10.5703125" defaultRowHeight="17" customHeight="true" zeroHeight="false" outlineLevelRow="0" outlineLevelCol="0"/>
  <cols>
    <col collapsed="false" customWidth="false" hidden="false" outlineLevel="0" max="1" min="1" style="210" width="10.56"/>
    <col collapsed="false" customWidth="true" hidden="false" outlineLevel="0" max="2" min="2" style="2" width="13.68"/>
    <col collapsed="false" customWidth="true" hidden="false" outlineLevel="0" max="3" min="3" style="211" width="32.68"/>
    <col collapsed="false" customWidth="true" hidden="false" outlineLevel="0" max="4" min="4" style="210" width="4.81"/>
    <col collapsed="false" customWidth="true" hidden="false" outlineLevel="0" max="5" min="5" style="211" width="49.81"/>
  </cols>
  <sheetData>
    <row r="1" customFormat="false" ht="17" hidden="false" customHeight="false" outlineLevel="0" collapsed="false">
      <c r="A1" s="6" t="s">
        <v>382</v>
      </c>
    </row>
    <row r="3" customFormat="false" ht="17.05" hidden="false" customHeight="false" outlineLevel="0" collapsed="false">
      <c r="A3" s="74" t="s">
        <v>303</v>
      </c>
      <c r="B3" s="74" t="s">
        <v>304</v>
      </c>
      <c r="C3" s="73" t="s">
        <v>305</v>
      </c>
      <c r="D3" s="74" t="s">
        <v>306</v>
      </c>
      <c r="E3" s="73" t="s">
        <v>308</v>
      </c>
    </row>
    <row r="4" customFormat="false" ht="41.75" hidden="false" customHeight="false" outlineLevel="0" collapsed="false">
      <c r="A4" s="134" t="s">
        <v>383</v>
      </c>
      <c r="B4" s="20" t="s">
        <v>384</v>
      </c>
      <c r="C4" s="144" t="s">
        <v>385</v>
      </c>
      <c r="D4" s="74"/>
      <c r="E4" s="131" t="s">
        <v>386</v>
      </c>
    </row>
    <row r="5" customFormat="false" ht="17" hidden="false" customHeight="false" outlineLevel="0" collapsed="false">
      <c r="A5" s="134" t="s">
        <v>387</v>
      </c>
      <c r="B5" s="20" t="s">
        <v>388</v>
      </c>
      <c r="C5" s="144" t="s">
        <v>385</v>
      </c>
      <c r="D5" s="74"/>
      <c r="E5" s="214" t="s">
        <v>389</v>
      </c>
    </row>
    <row r="6" customFormat="false" ht="17" hidden="false" customHeight="false" outlineLevel="0" collapsed="false">
      <c r="A6" s="134" t="s">
        <v>390</v>
      </c>
      <c r="B6" s="74" t="s">
        <v>391</v>
      </c>
      <c r="C6" s="144" t="s">
        <v>385</v>
      </c>
      <c r="D6" s="74"/>
      <c r="E6" s="214" t="s">
        <v>392</v>
      </c>
    </row>
    <row r="7" customFormat="false" ht="17" hidden="false" customHeight="true" outlineLevel="0" collapsed="false">
      <c r="A7" s="134" t="s">
        <v>393</v>
      </c>
      <c r="B7" s="134" t="s">
        <v>384</v>
      </c>
      <c r="C7" s="144" t="s">
        <v>394</v>
      </c>
      <c r="D7" s="144"/>
      <c r="E7" s="144"/>
    </row>
    <row r="8" customFormat="false" ht="17.05" hidden="false" customHeight="false" outlineLevel="0" collapsed="false">
      <c r="A8" s="134"/>
      <c r="B8" s="134"/>
      <c r="C8" s="214" t="s">
        <v>395</v>
      </c>
      <c r="D8" s="222"/>
      <c r="E8" s="131" t="s">
        <v>396</v>
      </c>
    </row>
    <row r="9" customFormat="false" ht="17" hidden="false" customHeight="false" outlineLevel="0" collapsed="false">
      <c r="A9" s="134"/>
      <c r="B9" s="134"/>
      <c r="C9" s="214"/>
      <c r="D9" s="222"/>
      <c r="E9" s="131"/>
    </row>
    <row r="10" customFormat="false" ht="17" hidden="false" customHeight="true" outlineLevel="0" collapsed="false">
      <c r="A10" s="134" t="s">
        <v>397</v>
      </c>
      <c r="B10" s="134" t="s">
        <v>398</v>
      </c>
      <c r="C10" s="144" t="s">
        <v>399</v>
      </c>
      <c r="D10" s="144"/>
      <c r="E10" s="144"/>
    </row>
    <row r="11" customFormat="false" ht="17.05" hidden="false" customHeight="false" outlineLevel="0" collapsed="false">
      <c r="A11" s="134"/>
      <c r="B11" s="134"/>
      <c r="C11" s="214" t="s">
        <v>400</v>
      </c>
      <c r="D11" s="222"/>
      <c r="E11" s="131" t="s">
        <v>401</v>
      </c>
    </row>
    <row r="12" customFormat="false" ht="17" hidden="false" customHeight="false" outlineLevel="0" collapsed="false">
      <c r="A12" s="134"/>
      <c r="B12" s="134"/>
      <c r="C12" s="131"/>
      <c r="D12" s="222"/>
      <c r="E12" s="131"/>
    </row>
    <row r="13" customFormat="false" ht="17" hidden="false" customHeight="true" outlineLevel="0" collapsed="false">
      <c r="A13" s="134" t="s">
        <v>402</v>
      </c>
      <c r="B13" s="134" t="s">
        <v>403</v>
      </c>
      <c r="C13" s="223" t="s">
        <v>404</v>
      </c>
      <c r="D13" s="223"/>
      <c r="E13" s="223"/>
    </row>
    <row r="14" customFormat="false" ht="31.25" hidden="false" customHeight="true" outlineLevel="0" collapsed="false">
      <c r="A14" s="134"/>
      <c r="B14" s="134"/>
      <c r="C14" s="223" t="s">
        <v>405</v>
      </c>
      <c r="D14" s="20" t="s">
        <v>312</v>
      </c>
      <c r="E14" s="223" t="s">
        <v>406</v>
      </c>
    </row>
    <row r="15" customFormat="false" ht="17" hidden="false" customHeight="true" outlineLevel="0" collapsed="false">
      <c r="A15" s="134"/>
      <c r="B15" s="134"/>
      <c r="C15" s="223"/>
      <c r="D15" s="20" t="s">
        <v>344</v>
      </c>
      <c r="E15" s="223" t="s">
        <v>407</v>
      </c>
    </row>
    <row r="16" customFormat="false" ht="28.35" hidden="false" customHeight="false" outlineLevel="0" collapsed="false">
      <c r="A16" s="134"/>
      <c r="B16" s="134"/>
      <c r="C16" s="223" t="s">
        <v>408</v>
      </c>
      <c r="D16" s="222"/>
      <c r="E16" s="131" t="s">
        <v>409</v>
      </c>
      <c r="F16" s="2" t="s">
        <v>410</v>
      </c>
    </row>
    <row r="17" customFormat="false" ht="17" hidden="false" customHeight="false" outlineLevel="0" collapsed="false">
      <c r="A17" s="134"/>
      <c r="B17" s="134"/>
      <c r="C17" s="131"/>
      <c r="D17" s="222"/>
      <c r="E17" s="131"/>
    </row>
    <row r="18" customFormat="false" ht="17" hidden="false" customHeight="true" outlineLevel="0" collapsed="false">
      <c r="A18" s="134" t="s">
        <v>411</v>
      </c>
      <c r="B18" s="134" t="s">
        <v>412</v>
      </c>
      <c r="C18" s="223" t="s">
        <v>413</v>
      </c>
      <c r="D18" s="223"/>
      <c r="E18" s="223"/>
    </row>
    <row r="19" customFormat="false" ht="29.85" hidden="false" customHeight="true" outlineLevel="0" collapsed="false">
      <c r="A19" s="134"/>
      <c r="B19" s="134"/>
      <c r="C19" s="223" t="s">
        <v>414</v>
      </c>
      <c r="D19" s="20" t="s">
        <v>312</v>
      </c>
      <c r="E19" s="223" t="s">
        <v>415</v>
      </c>
    </row>
    <row r="20" customFormat="false" ht="17" hidden="false" customHeight="false" outlineLevel="0" collapsed="false">
      <c r="A20" s="134"/>
      <c r="B20" s="134"/>
      <c r="C20" s="223"/>
      <c r="D20" s="20" t="s">
        <v>344</v>
      </c>
      <c r="E20" s="223" t="s">
        <v>416</v>
      </c>
    </row>
    <row r="21" customFormat="false" ht="28.35" hidden="false" customHeight="false" outlineLevel="0" collapsed="false">
      <c r="A21" s="134"/>
      <c r="B21" s="134"/>
      <c r="C21" s="223" t="s">
        <v>417</v>
      </c>
      <c r="D21" s="222"/>
      <c r="E21" s="131" t="s">
        <v>418</v>
      </c>
    </row>
    <row r="22" customFormat="false" ht="17" hidden="false" customHeight="false" outlineLevel="0" collapsed="false">
      <c r="A22" s="134"/>
      <c r="B22" s="134"/>
      <c r="C22" s="131"/>
      <c r="D22" s="222"/>
      <c r="E22" s="131"/>
    </row>
    <row r="23" customFormat="false" ht="17.05" hidden="false" customHeight="true" outlineLevel="0" collapsed="false">
      <c r="A23" s="134" t="s">
        <v>419</v>
      </c>
      <c r="B23" s="134" t="s">
        <v>135</v>
      </c>
      <c r="C23" s="223" t="s">
        <v>420</v>
      </c>
      <c r="D23" s="223"/>
      <c r="E23" s="223"/>
    </row>
    <row r="24" customFormat="false" ht="17" hidden="false" customHeight="false" outlineLevel="0" collapsed="false">
      <c r="A24" s="134"/>
      <c r="B24" s="134"/>
      <c r="C24" s="214" t="s">
        <v>421</v>
      </c>
      <c r="D24" s="222"/>
      <c r="E24" s="131" t="s">
        <v>422</v>
      </c>
    </row>
    <row r="25" customFormat="false" ht="17" hidden="false" customHeight="false" outlineLevel="0" collapsed="false">
      <c r="A25" s="134"/>
      <c r="B25" s="134"/>
      <c r="C25" s="131"/>
      <c r="D25" s="222"/>
      <c r="E25" s="131"/>
    </row>
    <row r="26" customFormat="false" ht="17.05" hidden="false" customHeight="true" outlineLevel="0" collapsed="false">
      <c r="A26" s="134" t="s">
        <v>423</v>
      </c>
      <c r="B26" s="134" t="s">
        <v>144</v>
      </c>
      <c r="C26" s="144" t="s">
        <v>424</v>
      </c>
      <c r="D26" s="144"/>
      <c r="E26" s="144"/>
    </row>
    <row r="27" customFormat="false" ht="17" hidden="false" customHeight="false" outlineLevel="0" collapsed="false">
      <c r="A27" s="134"/>
      <c r="B27" s="134"/>
      <c r="C27" s="214" t="s">
        <v>425</v>
      </c>
      <c r="D27" s="222"/>
      <c r="E27" s="131" t="s">
        <v>426</v>
      </c>
    </row>
    <row r="28" customFormat="false" ht="17" hidden="false" customHeight="false" outlineLevel="0" collapsed="false">
      <c r="A28" s="134"/>
      <c r="B28" s="134"/>
      <c r="C28" s="131"/>
      <c r="D28" s="222"/>
      <c r="E28" s="131"/>
    </row>
    <row r="29" customFormat="false" ht="17" hidden="false" customHeight="true" outlineLevel="0" collapsed="false">
      <c r="A29" s="134" t="s">
        <v>427</v>
      </c>
      <c r="B29" s="134" t="s">
        <v>71</v>
      </c>
      <c r="C29" s="144" t="s">
        <v>428</v>
      </c>
      <c r="D29" s="144"/>
      <c r="E29" s="144"/>
    </row>
    <row r="30" customFormat="false" ht="17" hidden="false" customHeight="false" outlineLevel="0" collapsed="false">
      <c r="A30" s="134"/>
      <c r="B30" s="134"/>
      <c r="C30" s="224" t="s">
        <v>429</v>
      </c>
      <c r="D30" s="222"/>
      <c r="E30" s="131" t="s">
        <v>430</v>
      </c>
    </row>
    <row r="31" customFormat="false" ht="17" hidden="false" customHeight="false" outlineLevel="0" collapsed="false">
      <c r="A31" s="134"/>
      <c r="B31" s="134"/>
      <c r="C31" s="131"/>
      <c r="D31" s="222"/>
      <c r="E31" s="131"/>
    </row>
    <row r="32" customFormat="false" ht="17.05" hidden="false" customHeight="true" outlineLevel="0" collapsed="false">
      <c r="A32" s="134" t="s">
        <v>431</v>
      </c>
      <c r="B32" s="20" t="s">
        <v>77</v>
      </c>
      <c r="C32" s="144" t="s">
        <v>432</v>
      </c>
      <c r="D32" s="144"/>
      <c r="E32" s="144"/>
    </row>
    <row r="33" customFormat="false" ht="17" hidden="false" customHeight="false" outlineLevel="0" collapsed="false">
      <c r="A33" s="134"/>
      <c r="B33" s="20"/>
      <c r="C33" s="214" t="s">
        <v>433</v>
      </c>
      <c r="D33" s="222"/>
      <c r="E33" s="131" t="s">
        <v>434</v>
      </c>
    </row>
    <row r="34" customFormat="false" ht="17" hidden="false" customHeight="false" outlineLevel="0" collapsed="false">
      <c r="A34" s="134"/>
      <c r="B34" s="20"/>
      <c r="C34" s="131"/>
      <c r="D34" s="222"/>
      <c r="E34" s="131"/>
    </row>
    <row r="35" customFormat="false" ht="17.05" hidden="false" customHeight="true" outlineLevel="0" collapsed="false">
      <c r="A35" s="134" t="s">
        <v>435</v>
      </c>
      <c r="B35" s="20" t="s">
        <v>78</v>
      </c>
      <c r="C35" s="144" t="s">
        <v>436</v>
      </c>
      <c r="D35" s="144"/>
      <c r="E35" s="144"/>
    </row>
    <row r="36" customFormat="false" ht="17" hidden="false" customHeight="false" outlineLevel="0" collapsed="false">
      <c r="A36" s="134"/>
      <c r="B36" s="20"/>
      <c r="C36" s="224" t="s">
        <v>437</v>
      </c>
      <c r="D36" s="222"/>
      <c r="E36" s="131" t="s">
        <v>438</v>
      </c>
    </row>
  </sheetData>
  <sheetProtection sheet="true" password="cc3d" objects="true" scenarios="true"/>
  <mergeCells count="29">
    <mergeCell ref="A7:A9"/>
    <mergeCell ref="B7:B9"/>
    <mergeCell ref="C7:E7"/>
    <mergeCell ref="A10:A12"/>
    <mergeCell ref="B10:B12"/>
    <mergeCell ref="C10:E10"/>
    <mergeCell ref="A13:A17"/>
    <mergeCell ref="B13:B17"/>
    <mergeCell ref="C13:E13"/>
    <mergeCell ref="C14:C15"/>
    <mergeCell ref="A18:A22"/>
    <mergeCell ref="B18:B22"/>
    <mergeCell ref="C18:E18"/>
    <mergeCell ref="C19:C20"/>
    <mergeCell ref="A23:A25"/>
    <mergeCell ref="B23:B25"/>
    <mergeCell ref="C23:E23"/>
    <mergeCell ref="A26:A28"/>
    <mergeCell ref="B26:B28"/>
    <mergeCell ref="C26:E26"/>
    <mergeCell ref="A29:A31"/>
    <mergeCell ref="B29:B31"/>
    <mergeCell ref="C29:E29"/>
    <mergeCell ref="A32:A34"/>
    <mergeCell ref="B32:B34"/>
    <mergeCell ref="C32:E32"/>
    <mergeCell ref="A35:A36"/>
    <mergeCell ref="B35:B36"/>
    <mergeCell ref="C35:E35"/>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Roman,標準"&amp;A</oddHeader>
    <oddFooter>&amp;C&amp;"Times New Roman,標準"ページ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048576"/>
  <sheetViews>
    <sheetView showFormulas="false" showGridLines="true" showRowColHeaders="true" showZeros="true" rightToLeft="false" tabSelected="false" showOutlineSymbols="true" defaultGridColor="true" view="normal" topLeftCell="A1" colorId="64" zoomScale="105" zoomScaleNormal="105" zoomScalePageLayoutView="100" workbookViewId="0">
      <selection pane="topLeft" activeCell="D110" activeCellId="0" sqref="D110"/>
    </sheetView>
  </sheetViews>
  <sheetFormatPr defaultColWidth="10.5703125" defaultRowHeight="17" customHeight="true" zeroHeight="false" outlineLevelRow="0" outlineLevelCol="0"/>
  <cols>
    <col collapsed="false" customWidth="true" hidden="false" outlineLevel="0" max="1" min="1" style="225" width="11.43"/>
    <col collapsed="false" customWidth="false" hidden="false" outlineLevel="0" max="3" min="2" style="225" width="10.56"/>
    <col collapsed="false" customWidth="true" hidden="false" outlineLevel="0" max="4" min="4" style="226" width="27.06"/>
    <col collapsed="false" customWidth="true" hidden="false" outlineLevel="0" max="5" min="5" style="227" width="4.93"/>
    <col collapsed="false" customWidth="true" hidden="false" outlineLevel="0" max="6" min="6" style="227" width="6.43"/>
    <col collapsed="false" customWidth="true" hidden="false" outlineLevel="0" max="7" min="7" style="228" width="50.81"/>
  </cols>
  <sheetData>
    <row r="1" customFormat="false" ht="17" hidden="false" customHeight="false" outlineLevel="0" collapsed="false">
      <c r="A1" s="229" t="s">
        <v>439</v>
      </c>
      <c r="B1" s="227"/>
      <c r="C1" s="227"/>
      <c r="D1" s="230"/>
      <c r="F1" s="231"/>
    </row>
    <row r="2" customFormat="false" ht="17" hidden="false" customHeight="false" outlineLevel="0" collapsed="false">
      <c r="A2" s="227"/>
      <c r="B2" s="227"/>
      <c r="C2" s="227"/>
      <c r="D2" s="230"/>
      <c r="F2" s="231"/>
    </row>
    <row r="3" customFormat="false" ht="31.25" hidden="false" customHeight="true" outlineLevel="0" collapsed="false">
      <c r="A3" s="130" t="s">
        <v>303</v>
      </c>
      <c r="B3" s="130" t="s">
        <v>304</v>
      </c>
      <c r="C3" s="130"/>
      <c r="D3" s="134" t="s">
        <v>305</v>
      </c>
      <c r="E3" s="130" t="s">
        <v>306</v>
      </c>
      <c r="F3" s="188" t="s">
        <v>307</v>
      </c>
      <c r="G3" s="232" t="s">
        <v>308</v>
      </c>
    </row>
    <row r="4" customFormat="false" ht="59.7" hidden="false" customHeight="true" outlineLevel="0" collapsed="false">
      <c r="A4" s="233" t="s">
        <v>440</v>
      </c>
      <c r="B4" s="233" t="s">
        <v>145</v>
      </c>
      <c r="C4" s="130" t="s">
        <v>28</v>
      </c>
      <c r="D4" s="149" t="s">
        <v>441</v>
      </c>
      <c r="E4" s="149"/>
      <c r="F4" s="149"/>
      <c r="G4" s="149"/>
    </row>
    <row r="5" customFormat="false" ht="17.05" hidden="false" customHeight="true" outlineLevel="0" collapsed="false">
      <c r="A5" s="233"/>
      <c r="B5" s="233"/>
      <c r="C5" s="233"/>
      <c r="D5" s="149" t="s">
        <v>442</v>
      </c>
      <c r="E5" s="130" t="s">
        <v>312</v>
      </c>
      <c r="F5" s="234" t="n">
        <v>0</v>
      </c>
      <c r="G5" s="199" t="s">
        <v>443</v>
      </c>
    </row>
    <row r="6" customFormat="false" ht="17.05" hidden="false" customHeight="false" outlineLevel="0" collapsed="false">
      <c r="A6" s="233"/>
      <c r="B6" s="233"/>
      <c r="C6" s="233"/>
      <c r="D6" s="149"/>
      <c r="E6" s="130" t="s">
        <v>344</v>
      </c>
      <c r="F6" s="234" t="s">
        <v>444</v>
      </c>
      <c r="G6" s="199" t="s">
        <v>445</v>
      </c>
    </row>
    <row r="7" customFormat="false" ht="17.05" hidden="false" customHeight="false" outlineLevel="0" collapsed="false">
      <c r="A7" s="233"/>
      <c r="B7" s="233"/>
      <c r="C7" s="233"/>
      <c r="D7" s="235" t="s">
        <v>446</v>
      </c>
      <c r="E7" s="130"/>
      <c r="F7" s="130"/>
      <c r="G7" s="200" t="s">
        <v>447</v>
      </c>
    </row>
    <row r="8" customFormat="false" ht="17.05" hidden="false" customHeight="true" outlineLevel="0" collapsed="false">
      <c r="A8" s="233"/>
      <c r="B8" s="233"/>
      <c r="C8" s="233"/>
      <c r="D8" s="149" t="s">
        <v>448</v>
      </c>
      <c r="E8" s="130" t="s">
        <v>312</v>
      </c>
      <c r="F8" s="234" t="s">
        <v>444</v>
      </c>
      <c r="G8" s="200" t="s">
        <v>449</v>
      </c>
    </row>
    <row r="9" customFormat="false" ht="34.8" hidden="false" customHeight="true" outlineLevel="0" collapsed="false">
      <c r="A9" s="233"/>
      <c r="B9" s="233"/>
      <c r="C9" s="233"/>
      <c r="D9" s="149"/>
      <c r="E9" s="130" t="s">
        <v>344</v>
      </c>
      <c r="F9" s="234" t="s">
        <v>444</v>
      </c>
      <c r="G9" s="200" t="s">
        <v>450</v>
      </c>
    </row>
    <row r="10" customFormat="false" ht="31.25" hidden="false" customHeight="true" outlineLevel="0" collapsed="false">
      <c r="A10" s="233"/>
      <c r="B10" s="233"/>
      <c r="C10" s="233"/>
      <c r="D10" s="149" t="s">
        <v>451</v>
      </c>
      <c r="E10" s="130" t="s">
        <v>312</v>
      </c>
      <c r="F10" s="234" t="s">
        <v>452</v>
      </c>
      <c r="G10" s="200" t="s">
        <v>453</v>
      </c>
      <c r="H10" s="2" t="s">
        <v>454</v>
      </c>
    </row>
    <row r="11" customFormat="false" ht="17.05" hidden="false" customHeight="false" outlineLevel="0" collapsed="false">
      <c r="A11" s="233"/>
      <c r="B11" s="233"/>
      <c r="C11" s="233"/>
      <c r="D11" s="149"/>
      <c r="E11" s="130" t="s">
        <v>344</v>
      </c>
      <c r="F11" s="234" t="s">
        <v>444</v>
      </c>
      <c r="G11" s="200" t="s">
        <v>455</v>
      </c>
    </row>
    <row r="12" customFormat="false" ht="31.25" hidden="false" customHeight="true" outlineLevel="0" collapsed="false">
      <c r="A12" s="233"/>
      <c r="B12" s="233"/>
      <c r="C12" s="233"/>
      <c r="D12" s="149" t="s">
        <v>456</v>
      </c>
      <c r="E12" s="130" t="s">
        <v>312</v>
      </c>
      <c r="F12" s="187" t="s">
        <v>457</v>
      </c>
      <c r="G12" s="200" t="s">
        <v>458</v>
      </c>
    </row>
    <row r="13" customFormat="false" ht="17.05" hidden="false" customHeight="false" outlineLevel="0" collapsed="false">
      <c r="A13" s="233"/>
      <c r="B13" s="233"/>
      <c r="C13" s="233"/>
      <c r="D13" s="149"/>
      <c r="E13" s="130" t="s">
        <v>344</v>
      </c>
      <c r="F13" s="234" t="s">
        <v>444</v>
      </c>
      <c r="G13" s="200" t="s">
        <v>455</v>
      </c>
    </row>
    <row r="14" customFormat="false" ht="31.25" hidden="false" customHeight="true" outlineLevel="0" collapsed="false">
      <c r="A14" s="233"/>
      <c r="B14" s="233"/>
      <c r="C14" s="233"/>
      <c r="D14" s="149" t="s">
        <v>459</v>
      </c>
      <c r="E14" s="130" t="s">
        <v>312</v>
      </c>
      <c r="F14" s="234"/>
      <c r="G14" s="200" t="s">
        <v>460</v>
      </c>
    </row>
    <row r="15" customFormat="false" ht="17.05" hidden="false" customHeight="false" outlineLevel="0" collapsed="false">
      <c r="A15" s="233"/>
      <c r="B15" s="233"/>
      <c r="C15" s="233"/>
      <c r="D15" s="149"/>
      <c r="E15" s="130" t="s">
        <v>344</v>
      </c>
      <c r="F15" s="234" t="s">
        <v>444</v>
      </c>
      <c r="G15" s="200" t="s">
        <v>461</v>
      </c>
    </row>
    <row r="16" customFormat="false" ht="29.85" hidden="false" customHeight="true" outlineLevel="0" collapsed="false">
      <c r="A16" s="233"/>
      <c r="B16" s="233"/>
      <c r="C16" s="233"/>
      <c r="D16" s="149" t="s">
        <v>462</v>
      </c>
      <c r="E16" s="130" t="s">
        <v>312</v>
      </c>
      <c r="F16" s="234"/>
      <c r="G16" s="200" t="s">
        <v>463</v>
      </c>
    </row>
    <row r="17" customFormat="false" ht="17.05" hidden="false" customHeight="false" outlineLevel="0" collapsed="false">
      <c r="A17" s="233"/>
      <c r="B17" s="233"/>
      <c r="C17" s="233"/>
      <c r="D17" s="149"/>
      <c r="E17" s="130" t="s">
        <v>344</v>
      </c>
      <c r="F17" s="234" t="s">
        <v>444</v>
      </c>
      <c r="G17" s="200" t="s">
        <v>464</v>
      </c>
    </row>
    <row r="18" customFormat="false" ht="29.85" hidden="false" customHeight="true" outlineLevel="0" collapsed="false">
      <c r="A18" s="233"/>
      <c r="B18" s="233"/>
      <c r="C18" s="233"/>
      <c r="D18" s="149" t="s">
        <v>465</v>
      </c>
      <c r="E18" s="130" t="s">
        <v>312</v>
      </c>
      <c r="F18" s="234"/>
      <c r="G18" s="200" t="s">
        <v>466</v>
      </c>
    </row>
    <row r="19" customFormat="false" ht="17.05" hidden="false" customHeight="false" outlineLevel="0" collapsed="false">
      <c r="A19" s="233"/>
      <c r="B19" s="233"/>
      <c r="C19" s="233"/>
      <c r="D19" s="149"/>
      <c r="E19" s="130" t="s">
        <v>344</v>
      </c>
      <c r="F19" s="187" t="s">
        <v>467</v>
      </c>
      <c r="G19" s="200" t="s">
        <v>468</v>
      </c>
    </row>
    <row r="20" customFormat="false" ht="29.85" hidden="false" customHeight="true" outlineLevel="0" collapsed="false">
      <c r="A20" s="233"/>
      <c r="B20" s="233"/>
      <c r="C20" s="233"/>
      <c r="D20" s="149" t="s">
        <v>469</v>
      </c>
      <c r="E20" s="130" t="s">
        <v>312</v>
      </c>
      <c r="F20" s="234" t="s">
        <v>452</v>
      </c>
      <c r="G20" s="200" t="s">
        <v>470</v>
      </c>
      <c r="H20" s="68" t="s">
        <v>471</v>
      </c>
    </row>
    <row r="21" customFormat="false" ht="17.05" hidden="false" customHeight="false" outlineLevel="0" collapsed="false">
      <c r="A21" s="233"/>
      <c r="B21" s="233"/>
      <c r="C21" s="233"/>
      <c r="D21" s="149"/>
      <c r="E21" s="130" t="s">
        <v>344</v>
      </c>
      <c r="F21" s="234" t="s">
        <v>444</v>
      </c>
      <c r="G21" s="200" t="s">
        <v>472</v>
      </c>
    </row>
    <row r="22" customFormat="false" ht="29.85" hidden="false" customHeight="true" outlineLevel="0" collapsed="false">
      <c r="A22" s="233"/>
      <c r="B22" s="233"/>
      <c r="C22" s="233"/>
      <c r="D22" s="149" t="s">
        <v>473</v>
      </c>
      <c r="E22" s="130" t="s">
        <v>312</v>
      </c>
      <c r="F22" s="187" t="s">
        <v>474</v>
      </c>
      <c r="G22" s="200" t="s">
        <v>475</v>
      </c>
    </row>
    <row r="23" customFormat="false" ht="17.05" hidden="false" customHeight="false" outlineLevel="0" collapsed="false">
      <c r="A23" s="233"/>
      <c r="B23" s="233"/>
      <c r="C23" s="233"/>
      <c r="D23" s="149"/>
      <c r="E23" s="130" t="s">
        <v>344</v>
      </c>
      <c r="F23" s="234" t="s">
        <v>444</v>
      </c>
      <c r="G23" s="200" t="s">
        <v>476</v>
      </c>
    </row>
    <row r="24" customFormat="false" ht="29.85" hidden="false" customHeight="true" outlineLevel="0" collapsed="false">
      <c r="A24" s="233"/>
      <c r="B24" s="233"/>
      <c r="C24" s="233"/>
      <c r="D24" s="149" t="s">
        <v>477</v>
      </c>
      <c r="E24" s="130" t="s">
        <v>312</v>
      </c>
      <c r="F24" s="234"/>
      <c r="G24" s="200" t="s">
        <v>478</v>
      </c>
    </row>
    <row r="25" customFormat="false" ht="17.05" hidden="false" customHeight="false" outlineLevel="0" collapsed="false">
      <c r="A25" s="233"/>
      <c r="B25" s="233"/>
      <c r="C25" s="233"/>
      <c r="D25" s="149"/>
      <c r="E25" s="130" t="s">
        <v>344</v>
      </c>
      <c r="F25" s="234" t="s">
        <v>444</v>
      </c>
      <c r="G25" s="200" t="s">
        <v>479</v>
      </c>
    </row>
    <row r="26" customFormat="false" ht="29.85" hidden="false" customHeight="true" outlineLevel="0" collapsed="false">
      <c r="A26" s="233"/>
      <c r="B26" s="233"/>
      <c r="C26" s="233"/>
      <c r="D26" s="149" t="s">
        <v>480</v>
      </c>
      <c r="E26" s="130" t="s">
        <v>312</v>
      </c>
      <c r="F26" s="234"/>
      <c r="G26" s="200" t="s">
        <v>481</v>
      </c>
    </row>
    <row r="27" customFormat="false" ht="17.05" hidden="false" customHeight="false" outlineLevel="0" collapsed="false">
      <c r="A27" s="233"/>
      <c r="B27" s="233"/>
      <c r="C27" s="233"/>
      <c r="D27" s="149"/>
      <c r="E27" s="130" t="s">
        <v>344</v>
      </c>
      <c r="F27" s="234" t="s">
        <v>444</v>
      </c>
      <c r="G27" s="200" t="s">
        <v>482</v>
      </c>
    </row>
    <row r="28" customFormat="false" ht="29.85" hidden="false" customHeight="true" outlineLevel="0" collapsed="false">
      <c r="A28" s="233"/>
      <c r="B28" s="233"/>
      <c r="C28" s="233"/>
      <c r="D28" s="149" t="s">
        <v>483</v>
      </c>
      <c r="E28" s="130" t="s">
        <v>312</v>
      </c>
      <c r="F28" s="234"/>
      <c r="G28" s="200" t="s">
        <v>484</v>
      </c>
    </row>
    <row r="29" customFormat="false" ht="17.05" hidden="false" customHeight="false" outlineLevel="0" collapsed="false">
      <c r="A29" s="233"/>
      <c r="B29" s="233"/>
      <c r="C29" s="233"/>
      <c r="D29" s="149"/>
      <c r="E29" s="130" t="s">
        <v>344</v>
      </c>
      <c r="F29" s="187" t="s">
        <v>485</v>
      </c>
      <c r="G29" s="200" t="s">
        <v>486</v>
      </c>
    </row>
    <row r="30" customFormat="false" ht="17" hidden="false" customHeight="false" outlineLevel="0" collapsed="false">
      <c r="A30" s="233"/>
      <c r="B30" s="233"/>
      <c r="C30" s="233"/>
      <c r="D30" s="235"/>
      <c r="E30" s="130"/>
      <c r="F30" s="130"/>
      <c r="G30" s="199"/>
    </row>
    <row r="31" customFormat="false" ht="59.7" hidden="false" customHeight="true" outlineLevel="0" collapsed="false">
      <c r="A31" s="233" t="s">
        <v>487</v>
      </c>
      <c r="B31" s="233"/>
      <c r="C31" s="130" t="s">
        <v>30</v>
      </c>
      <c r="D31" s="149" t="s">
        <v>488</v>
      </c>
      <c r="E31" s="149"/>
      <c r="F31" s="149"/>
      <c r="G31" s="149"/>
    </row>
    <row r="32" customFormat="false" ht="17" hidden="false" customHeight="true" outlineLevel="0" collapsed="false">
      <c r="A32" s="233"/>
      <c r="B32" s="233"/>
      <c r="C32" s="233"/>
      <c r="D32" s="149" t="s">
        <v>442</v>
      </c>
      <c r="E32" s="130" t="s">
        <v>312</v>
      </c>
      <c r="F32" s="234" t="n">
        <v>0</v>
      </c>
      <c r="G32" s="199" t="s">
        <v>443</v>
      </c>
    </row>
    <row r="33" customFormat="false" ht="17.05" hidden="false" customHeight="false" outlineLevel="0" collapsed="false">
      <c r="A33" s="233"/>
      <c r="B33" s="233"/>
      <c r="C33" s="233"/>
      <c r="D33" s="149"/>
      <c r="E33" s="130" t="s">
        <v>344</v>
      </c>
      <c r="F33" s="234" t="s">
        <v>444</v>
      </c>
      <c r="G33" s="199" t="s">
        <v>445</v>
      </c>
    </row>
    <row r="34" customFormat="false" ht="17.05" hidden="false" customHeight="false" outlineLevel="0" collapsed="false">
      <c r="A34" s="233"/>
      <c r="B34" s="233"/>
      <c r="C34" s="233"/>
      <c r="D34" s="235" t="s">
        <v>489</v>
      </c>
      <c r="E34" s="130"/>
      <c r="F34" s="130"/>
      <c r="G34" s="200" t="s">
        <v>490</v>
      </c>
    </row>
    <row r="35" customFormat="false" ht="17" hidden="false" customHeight="true" outlineLevel="0" collapsed="false">
      <c r="A35" s="233"/>
      <c r="B35" s="233"/>
      <c r="C35" s="233"/>
      <c r="D35" s="149" t="s">
        <v>491</v>
      </c>
      <c r="E35" s="130" t="s">
        <v>312</v>
      </c>
      <c r="F35" s="234" t="s">
        <v>444</v>
      </c>
      <c r="G35" s="200" t="s">
        <v>492</v>
      </c>
    </row>
    <row r="36" customFormat="false" ht="31.95" hidden="false" customHeight="true" outlineLevel="0" collapsed="false">
      <c r="A36" s="233"/>
      <c r="B36" s="233"/>
      <c r="C36" s="233"/>
      <c r="D36" s="149"/>
      <c r="E36" s="130" t="s">
        <v>344</v>
      </c>
      <c r="F36" s="234" t="s">
        <v>444</v>
      </c>
      <c r="G36" s="200" t="s">
        <v>493</v>
      </c>
    </row>
    <row r="37" customFormat="false" ht="29.85" hidden="false" customHeight="true" outlineLevel="0" collapsed="false">
      <c r="A37" s="233"/>
      <c r="B37" s="233"/>
      <c r="C37" s="233"/>
      <c r="D37" s="149" t="s">
        <v>494</v>
      </c>
      <c r="E37" s="130" t="s">
        <v>312</v>
      </c>
      <c r="F37" s="234" t="s">
        <v>495</v>
      </c>
      <c r="G37" s="200" t="s">
        <v>496</v>
      </c>
    </row>
    <row r="38" customFormat="false" ht="17.05" hidden="false" customHeight="false" outlineLevel="0" collapsed="false">
      <c r="A38" s="233"/>
      <c r="B38" s="233"/>
      <c r="C38" s="233"/>
      <c r="D38" s="149"/>
      <c r="E38" s="130" t="s">
        <v>344</v>
      </c>
      <c r="F38" s="234" t="s">
        <v>444</v>
      </c>
      <c r="G38" s="200" t="s">
        <v>455</v>
      </c>
    </row>
    <row r="39" customFormat="false" ht="29.85" hidden="false" customHeight="true" outlineLevel="0" collapsed="false">
      <c r="A39" s="233"/>
      <c r="B39" s="233"/>
      <c r="C39" s="233"/>
      <c r="D39" s="149" t="s">
        <v>497</v>
      </c>
      <c r="E39" s="130" t="s">
        <v>312</v>
      </c>
      <c r="F39" s="187" t="s">
        <v>457</v>
      </c>
      <c r="G39" s="200" t="s">
        <v>498</v>
      </c>
    </row>
    <row r="40" customFormat="false" ht="17.05" hidden="false" customHeight="false" outlineLevel="0" collapsed="false">
      <c r="A40" s="233"/>
      <c r="B40" s="233"/>
      <c r="C40" s="233"/>
      <c r="D40" s="149"/>
      <c r="E40" s="130" t="s">
        <v>344</v>
      </c>
      <c r="F40" s="234" t="s">
        <v>444</v>
      </c>
      <c r="G40" s="200" t="s">
        <v>455</v>
      </c>
    </row>
    <row r="41" customFormat="false" ht="29.85" hidden="false" customHeight="true" outlineLevel="0" collapsed="false">
      <c r="A41" s="233"/>
      <c r="B41" s="233"/>
      <c r="C41" s="233"/>
      <c r="D41" s="149" t="s">
        <v>499</v>
      </c>
      <c r="E41" s="130" t="s">
        <v>312</v>
      </c>
      <c r="F41" s="234"/>
      <c r="G41" s="200" t="s">
        <v>500</v>
      </c>
    </row>
    <row r="42" customFormat="false" ht="17.05" hidden="false" customHeight="false" outlineLevel="0" collapsed="false">
      <c r="A42" s="233"/>
      <c r="B42" s="233"/>
      <c r="C42" s="233"/>
      <c r="D42" s="149"/>
      <c r="E42" s="130" t="s">
        <v>344</v>
      </c>
      <c r="F42" s="234" t="s">
        <v>444</v>
      </c>
      <c r="G42" s="200" t="s">
        <v>461</v>
      </c>
    </row>
    <row r="43" customFormat="false" ht="29.85" hidden="false" customHeight="true" outlineLevel="0" collapsed="false">
      <c r="A43" s="233"/>
      <c r="B43" s="233"/>
      <c r="C43" s="233"/>
      <c r="D43" s="149" t="s">
        <v>501</v>
      </c>
      <c r="E43" s="130" t="s">
        <v>312</v>
      </c>
      <c r="F43" s="234"/>
      <c r="G43" s="200" t="s">
        <v>502</v>
      </c>
    </row>
    <row r="44" customFormat="false" ht="17.05" hidden="false" customHeight="false" outlineLevel="0" collapsed="false">
      <c r="A44" s="233"/>
      <c r="B44" s="233"/>
      <c r="C44" s="233"/>
      <c r="D44" s="149"/>
      <c r="E44" s="130" t="s">
        <v>344</v>
      </c>
      <c r="F44" s="234" t="s">
        <v>444</v>
      </c>
      <c r="G44" s="200" t="s">
        <v>464</v>
      </c>
    </row>
    <row r="45" customFormat="false" ht="29.85" hidden="false" customHeight="true" outlineLevel="0" collapsed="false">
      <c r="A45" s="233"/>
      <c r="B45" s="233"/>
      <c r="C45" s="233"/>
      <c r="D45" s="149" t="s">
        <v>503</v>
      </c>
      <c r="E45" s="130" t="s">
        <v>312</v>
      </c>
      <c r="F45" s="234"/>
      <c r="G45" s="200" t="s">
        <v>504</v>
      </c>
    </row>
    <row r="46" customFormat="false" ht="17.05" hidden="false" customHeight="false" outlineLevel="0" collapsed="false">
      <c r="A46" s="233"/>
      <c r="B46" s="233"/>
      <c r="C46" s="233"/>
      <c r="D46" s="149"/>
      <c r="E46" s="130" t="s">
        <v>344</v>
      </c>
      <c r="F46" s="187" t="s">
        <v>467</v>
      </c>
      <c r="G46" s="200" t="s">
        <v>468</v>
      </c>
    </row>
    <row r="47" customFormat="false" ht="31.25" hidden="false" customHeight="true" outlineLevel="0" collapsed="false">
      <c r="A47" s="233"/>
      <c r="B47" s="233"/>
      <c r="C47" s="233"/>
      <c r="D47" s="149" t="s">
        <v>505</v>
      </c>
      <c r="E47" s="130" t="s">
        <v>312</v>
      </c>
      <c r="F47" s="234" t="s">
        <v>495</v>
      </c>
      <c r="G47" s="200" t="s">
        <v>506</v>
      </c>
    </row>
    <row r="48" customFormat="false" ht="17.05" hidden="false" customHeight="false" outlineLevel="0" collapsed="false">
      <c r="A48" s="233"/>
      <c r="B48" s="233"/>
      <c r="C48" s="233"/>
      <c r="D48" s="149"/>
      <c r="E48" s="130" t="s">
        <v>344</v>
      </c>
      <c r="F48" s="234" t="s">
        <v>444</v>
      </c>
      <c r="G48" s="200" t="s">
        <v>472</v>
      </c>
    </row>
    <row r="49" customFormat="false" ht="29.85" hidden="false" customHeight="true" outlineLevel="0" collapsed="false">
      <c r="A49" s="233"/>
      <c r="B49" s="233"/>
      <c r="C49" s="233"/>
      <c r="D49" s="149" t="s">
        <v>507</v>
      </c>
      <c r="E49" s="130" t="s">
        <v>312</v>
      </c>
      <c r="F49" s="187" t="s">
        <v>474</v>
      </c>
      <c r="G49" s="200" t="s">
        <v>508</v>
      </c>
    </row>
    <row r="50" customFormat="false" ht="17.05" hidden="false" customHeight="false" outlineLevel="0" collapsed="false">
      <c r="A50" s="233"/>
      <c r="B50" s="233"/>
      <c r="C50" s="233"/>
      <c r="D50" s="149"/>
      <c r="E50" s="130" t="s">
        <v>344</v>
      </c>
      <c r="F50" s="234" t="s">
        <v>444</v>
      </c>
      <c r="G50" s="200" t="s">
        <v>476</v>
      </c>
    </row>
    <row r="51" customFormat="false" ht="29.85" hidden="false" customHeight="true" outlineLevel="0" collapsed="false">
      <c r="A51" s="233"/>
      <c r="B51" s="233"/>
      <c r="C51" s="233"/>
      <c r="D51" s="149" t="s">
        <v>509</v>
      </c>
      <c r="E51" s="130" t="s">
        <v>312</v>
      </c>
      <c r="F51" s="234"/>
      <c r="G51" s="200" t="s">
        <v>510</v>
      </c>
    </row>
    <row r="52" customFormat="false" ht="17.05" hidden="false" customHeight="false" outlineLevel="0" collapsed="false">
      <c r="A52" s="233"/>
      <c r="B52" s="233"/>
      <c r="C52" s="233"/>
      <c r="D52" s="149"/>
      <c r="E52" s="130" t="s">
        <v>344</v>
      </c>
      <c r="F52" s="234" t="s">
        <v>444</v>
      </c>
      <c r="G52" s="200" t="s">
        <v>479</v>
      </c>
    </row>
    <row r="53" customFormat="false" ht="29.85" hidden="false" customHeight="true" outlineLevel="0" collapsed="false">
      <c r="A53" s="233"/>
      <c r="B53" s="233"/>
      <c r="C53" s="233"/>
      <c r="D53" s="149" t="s">
        <v>511</v>
      </c>
      <c r="E53" s="130" t="s">
        <v>312</v>
      </c>
      <c r="F53" s="234"/>
      <c r="G53" s="200" t="s">
        <v>512</v>
      </c>
    </row>
    <row r="54" customFormat="false" ht="17.05" hidden="false" customHeight="false" outlineLevel="0" collapsed="false">
      <c r="A54" s="233"/>
      <c r="B54" s="233"/>
      <c r="C54" s="233"/>
      <c r="D54" s="149"/>
      <c r="E54" s="130" t="s">
        <v>344</v>
      </c>
      <c r="F54" s="234" t="s">
        <v>444</v>
      </c>
      <c r="G54" s="200" t="s">
        <v>482</v>
      </c>
    </row>
    <row r="55" customFormat="false" ht="29.85" hidden="false" customHeight="true" outlineLevel="0" collapsed="false">
      <c r="A55" s="233"/>
      <c r="B55" s="233"/>
      <c r="C55" s="233"/>
      <c r="D55" s="149" t="s">
        <v>513</v>
      </c>
      <c r="E55" s="130" t="s">
        <v>312</v>
      </c>
      <c r="F55" s="234"/>
      <c r="G55" s="200" t="s">
        <v>514</v>
      </c>
    </row>
    <row r="56" customFormat="false" ht="17.05" hidden="false" customHeight="false" outlineLevel="0" collapsed="false">
      <c r="A56" s="233"/>
      <c r="B56" s="233"/>
      <c r="C56" s="233"/>
      <c r="D56" s="149"/>
      <c r="E56" s="130" t="s">
        <v>344</v>
      </c>
      <c r="F56" s="187" t="s">
        <v>485</v>
      </c>
      <c r="G56" s="200" t="s">
        <v>486</v>
      </c>
    </row>
    <row r="57" customFormat="false" ht="17" hidden="false" customHeight="false" outlineLevel="0" collapsed="false">
      <c r="A57" s="233"/>
      <c r="B57" s="233"/>
      <c r="C57" s="233"/>
      <c r="D57" s="235"/>
      <c r="E57" s="130"/>
      <c r="F57" s="130"/>
      <c r="G57" s="199"/>
    </row>
    <row r="58" customFormat="false" ht="31.25" hidden="false" customHeight="true" outlineLevel="0" collapsed="false">
      <c r="A58" s="233" t="s">
        <v>515</v>
      </c>
      <c r="B58" s="233" t="s">
        <v>146</v>
      </c>
      <c r="C58" s="130" t="s">
        <v>28</v>
      </c>
      <c r="D58" s="144" t="s">
        <v>516</v>
      </c>
      <c r="E58" s="144"/>
      <c r="F58" s="144"/>
      <c r="G58" s="144"/>
    </row>
    <row r="59" customFormat="false" ht="17" hidden="false" customHeight="true" outlineLevel="0" collapsed="false">
      <c r="A59" s="233"/>
      <c r="B59" s="233"/>
      <c r="C59" s="130"/>
      <c r="D59" s="223" t="s">
        <v>517</v>
      </c>
      <c r="E59" s="130" t="s">
        <v>312</v>
      </c>
      <c r="F59" s="234" t="n">
        <v>0</v>
      </c>
      <c r="G59" s="200" t="s">
        <v>518</v>
      </c>
    </row>
    <row r="60" customFormat="false" ht="17.05" hidden="false" customHeight="false" outlineLevel="0" collapsed="false">
      <c r="A60" s="233"/>
      <c r="B60" s="233"/>
      <c r="C60" s="130"/>
      <c r="D60" s="223"/>
      <c r="E60" s="130" t="s">
        <v>344</v>
      </c>
      <c r="F60" s="234" t="s">
        <v>444</v>
      </c>
      <c r="G60" s="200" t="s">
        <v>519</v>
      </c>
    </row>
    <row r="61" customFormat="false" ht="17" hidden="false" customHeight="true" outlineLevel="0" collapsed="false">
      <c r="A61" s="233"/>
      <c r="B61" s="233"/>
      <c r="C61" s="130"/>
      <c r="D61" s="223" t="s">
        <v>520</v>
      </c>
      <c r="E61" s="130" t="s">
        <v>312</v>
      </c>
      <c r="F61" s="234" t="n">
        <v>0</v>
      </c>
      <c r="G61" s="199" t="s">
        <v>521</v>
      </c>
    </row>
    <row r="62" customFormat="false" ht="17.05" hidden="false" customHeight="false" outlineLevel="0" collapsed="false">
      <c r="A62" s="233"/>
      <c r="B62" s="233"/>
      <c r="C62" s="130"/>
      <c r="D62" s="223"/>
      <c r="E62" s="130" t="s">
        <v>344</v>
      </c>
      <c r="F62" s="234" t="s">
        <v>444</v>
      </c>
      <c r="G62" s="200" t="s">
        <v>522</v>
      </c>
    </row>
    <row r="63" customFormat="false" ht="53.3" hidden="false" customHeight="true" outlineLevel="0" collapsed="false">
      <c r="A63" s="233"/>
      <c r="B63" s="233"/>
      <c r="C63" s="130"/>
      <c r="D63" s="236" t="s">
        <v>523</v>
      </c>
      <c r="E63" s="130"/>
      <c r="F63" s="130"/>
      <c r="G63" s="199" t="s">
        <v>524</v>
      </c>
      <c r="H63" s="2" t="s">
        <v>525</v>
      </c>
    </row>
    <row r="64" customFormat="false" ht="29.85" hidden="false" customHeight="true" outlineLevel="0" collapsed="false">
      <c r="A64" s="233"/>
      <c r="B64" s="233"/>
      <c r="C64" s="130"/>
      <c r="D64" s="223" t="s">
        <v>526</v>
      </c>
      <c r="E64" s="130" t="s">
        <v>312</v>
      </c>
      <c r="F64" s="234" t="s">
        <v>444</v>
      </c>
      <c r="G64" s="200" t="s">
        <v>527</v>
      </c>
    </row>
    <row r="65" customFormat="false" ht="28.35" hidden="false" customHeight="false" outlineLevel="0" collapsed="false">
      <c r="A65" s="233"/>
      <c r="B65" s="233"/>
      <c r="C65" s="130"/>
      <c r="D65" s="223"/>
      <c r="E65" s="130" t="s">
        <v>344</v>
      </c>
      <c r="F65" s="234" t="n">
        <v>0</v>
      </c>
      <c r="G65" s="200" t="s">
        <v>528</v>
      </c>
    </row>
    <row r="66" customFormat="false" ht="29.85" hidden="false" customHeight="true" outlineLevel="0" collapsed="false">
      <c r="A66" s="233"/>
      <c r="B66" s="233"/>
      <c r="C66" s="130"/>
      <c r="D66" s="223" t="s">
        <v>529</v>
      </c>
      <c r="E66" s="130" t="s">
        <v>312</v>
      </c>
      <c r="F66" s="130" t="s">
        <v>530</v>
      </c>
      <c r="G66" s="199" t="s">
        <v>531</v>
      </c>
    </row>
    <row r="67" customFormat="false" ht="28.35" hidden="false" customHeight="false" outlineLevel="0" collapsed="false">
      <c r="A67" s="233"/>
      <c r="B67" s="233"/>
      <c r="C67" s="130"/>
      <c r="D67" s="223"/>
      <c r="E67" s="130" t="s">
        <v>344</v>
      </c>
      <c r="F67" s="130" t="s">
        <v>532</v>
      </c>
      <c r="G67" s="200" t="s">
        <v>533</v>
      </c>
    </row>
    <row r="68" customFormat="false" ht="17" hidden="false" customHeight="false" outlineLevel="0" collapsed="false">
      <c r="A68" s="233"/>
      <c r="B68" s="233"/>
      <c r="C68" s="130"/>
      <c r="D68" s="235"/>
      <c r="E68" s="130"/>
      <c r="F68" s="130"/>
      <c r="G68" s="199"/>
    </row>
    <row r="69" customFormat="false" ht="31.25" hidden="false" customHeight="true" outlineLevel="0" collapsed="false">
      <c r="A69" s="233" t="s">
        <v>534</v>
      </c>
      <c r="B69" s="233"/>
      <c r="C69" s="130" t="s">
        <v>30</v>
      </c>
      <c r="D69" s="144" t="s">
        <v>535</v>
      </c>
      <c r="E69" s="144"/>
      <c r="F69" s="144"/>
      <c r="G69" s="144"/>
    </row>
    <row r="70" customFormat="false" ht="17.05" hidden="false" customHeight="true" outlineLevel="0" collapsed="false">
      <c r="A70" s="233"/>
      <c r="B70" s="233"/>
      <c r="C70" s="130"/>
      <c r="D70" s="223" t="s">
        <v>536</v>
      </c>
      <c r="E70" s="130" t="s">
        <v>312</v>
      </c>
      <c r="F70" s="234" t="n">
        <v>0</v>
      </c>
      <c r="G70" s="200" t="s">
        <v>537</v>
      </c>
    </row>
    <row r="71" customFormat="false" ht="17.05" hidden="false" customHeight="false" outlineLevel="0" collapsed="false">
      <c r="A71" s="233"/>
      <c r="B71" s="233"/>
      <c r="C71" s="130"/>
      <c r="D71" s="223"/>
      <c r="E71" s="130" t="s">
        <v>344</v>
      </c>
      <c r="F71" s="234" t="s">
        <v>444</v>
      </c>
      <c r="G71" s="200" t="s">
        <v>519</v>
      </c>
    </row>
    <row r="72" customFormat="false" ht="17.05" hidden="false" customHeight="true" outlineLevel="0" collapsed="false">
      <c r="A72" s="233"/>
      <c r="B72" s="233"/>
      <c r="C72" s="130"/>
      <c r="D72" s="223" t="s">
        <v>520</v>
      </c>
      <c r="E72" s="130" t="s">
        <v>312</v>
      </c>
      <c r="F72" s="234" t="n">
        <v>0</v>
      </c>
      <c r="G72" s="199" t="s">
        <v>521</v>
      </c>
    </row>
    <row r="73" customFormat="false" ht="17.05" hidden="false" customHeight="false" outlineLevel="0" collapsed="false">
      <c r="A73" s="233"/>
      <c r="B73" s="233"/>
      <c r="C73" s="130"/>
      <c r="D73" s="223"/>
      <c r="E73" s="130" t="s">
        <v>344</v>
      </c>
      <c r="F73" s="234" t="s">
        <v>444</v>
      </c>
      <c r="G73" s="200" t="s">
        <v>522</v>
      </c>
    </row>
    <row r="74" customFormat="false" ht="41.75" hidden="false" customHeight="false" outlineLevel="0" collapsed="false">
      <c r="A74" s="233"/>
      <c r="B74" s="233"/>
      <c r="C74" s="130"/>
      <c r="D74" s="236" t="s">
        <v>538</v>
      </c>
      <c r="E74" s="130"/>
      <c r="F74" s="130"/>
      <c r="G74" s="199" t="s">
        <v>539</v>
      </c>
    </row>
    <row r="75" customFormat="false" ht="31.25" hidden="false" customHeight="true" outlineLevel="0" collapsed="false">
      <c r="A75" s="233"/>
      <c r="B75" s="233"/>
      <c r="C75" s="130"/>
      <c r="D75" s="223" t="s">
        <v>540</v>
      </c>
      <c r="E75" s="130" t="s">
        <v>312</v>
      </c>
      <c r="F75" s="234" t="s">
        <v>444</v>
      </c>
      <c r="G75" s="200" t="s">
        <v>541</v>
      </c>
    </row>
    <row r="76" customFormat="false" ht="28.35" hidden="false" customHeight="false" outlineLevel="0" collapsed="false">
      <c r="A76" s="233"/>
      <c r="B76" s="233"/>
      <c r="C76" s="130"/>
      <c r="D76" s="223"/>
      <c r="E76" s="130" t="s">
        <v>344</v>
      </c>
      <c r="F76" s="234" t="n">
        <v>0</v>
      </c>
      <c r="G76" s="200" t="s">
        <v>542</v>
      </c>
    </row>
    <row r="77" customFormat="false" ht="31.25" hidden="false" customHeight="true" outlineLevel="0" collapsed="false">
      <c r="A77" s="233"/>
      <c r="B77" s="233"/>
      <c r="C77" s="130"/>
      <c r="D77" s="223" t="s">
        <v>543</v>
      </c>
      <c r="E77" s="130" t="s">
        <v>312</v>
      </c>
      <c r="F77" s="130" t="s">
        <v>530</v>
      </c>
      <c r="G77" s="199" t="s">
        <v>544</v>
      </c>
    </row>
    <row r="78" customFormat="false" ht="28.35" hidden="false" customHeight="false" outlineLevel="0" collapsed="false">
      <c r="A78" s="233"/>
      <c r="B78" s="233"/>
      <c r="C78" s="130"/>
      <c r="D78" s="223"/>
      <c r="E78" s="130" t="s">
        <v>344</v>
      </c>
      <c r="F78" s="130" t="s">
        <v>532</v>
      </c>
      <c r="G78" s="200" t="s">
        <v>545</v>
      </c>
    </row>
    <row r="79" customFormat="false" ht="17" hidden="false" customHeight="false" outlineLevel="0" collapsed="false">
      <c r="A79" s="233"/>
      <c r="B79" s="233"/>
      <c r="C79" s="130"/>
      <c r="D79" s="235"/>
      <c r="E79" s="130"/>
      <c r="F79" s="130"/>
      <c r="G79" s="199"/>
    </row>
    <row r="80" customFormat="false" ht="129.35" hidden="false" customHeight="true" outlineLevel="0" collapsed="false">
      <c r="A80" s="233" t="s">
        <v>546</v>
      </c>
      <c r="B80" s="233" t="s">
        <v>151</v>
      </c>
      <c r="C80" s="130" t="s">
        <v>28</v>
      </c>
      <c r="D80" s="144" t="s">
        <v>547</v>
      </c>
      <c r="E80" s="144"/>
      <c r="F80" s="144"/>
      <c r="G80" s="144"/>
      <c r="H80" s="237" t="s">
        <v>548</v>
      </c>
      <c r="I80" s="237"/>
      <c r="J80" s="237"/>
      <c r="K80" s="237"/>
      <c r="L80" s="237"/>
    </row>
    <row r="81" customFormat="false" ht="29.85" hidden="false" customHeight="true" outlineLevel="0" collapsed="false">
      <c r="A81" s="233"/>
      <c r="B81" s="233"/>
      <c r="C81" s="130"/>
      <c r="D81" s="144" t="s">
        <v>549</v>
      </c>
      <c r="E81" s="130" t="s">
        <v>312</v>
      </c>
      <c r="F81" s="130" t="s">
        <v>444</v>
      </c>
      <c r="G81" s="144" t="s">
        <v>550</v>
      </c>
      <c r="H81" s="237" t="s">
        <v>551</v>
      </c>
      <c r="I81" s="237"/>
      <c r="J81" s="237"/>
      <c r="K81" s="237"/>
      <c r="L81" s="237"/>
    </row>
    <row r="82" customFormat="false" ht="17" hidden="false" customHeight="false" outlineLevel="0" collapsed="false">
      <c r="A82" s="233"/>
      <c r="B82" s="233"/>
      <c r="C82" s="130"/>
      <c r="D82" s="144"/>
      <c r="E82" s="130" t="s">
        <v>344</v>
      </c>
      <c r="F82" s="188" t="s">
        <v>444</v>
      </c>
      <c r="G82" s="200" t="s">
        <v>552</v>
      </c>
      <c r="H82" s="237"/>
      <c r="I82" s="237"/>
      <c r="J82" s="237"/>
      <c r="K82" s="237"/>
      <c r="L82" s="237"/>
    </row>
    <row r="83" customFormat="false" ht="17" hidden="false" customHeight="true" outlineLevel="0" collapsed="false">
      <c r="A83" s="233"/>
      <c r="B83" s="233"/>
      <c r="C83" s="130"/>
      <c r="D83" s="144" t="s">
        <v>553</v>
      </c>
      <c r="E83" s="130" t="s">
        <v>312</v>
      </c>
      <c r="F83" s="188" t="n">
        <v>0</v>
      </c>
      <c r="G83" s="199" t="s">
        <v>518</v>
      </c>
      <c r="H83" s="238" t="s">
        <v>554</v>
      </c>
      <c r="I83" s="238"/>
      <c r="J83" s="238"/>
      <c r="K83" s="238"/>
      <c r="L83" s="238"/>
    </row>
    <row r="84" customFormat="false" ht="17" hidden="false" customHeight="false" outlineLevel="0" collapsed="false">
      <c r="A84" s="233"/>
      <c r="B84" s="233"/>
      <c r="C84" s="130"/>
      <c r="D84" s="144"/>
      <c r="E84" s="130" t="s">
        <v>344</v>
      </c>
      <c r="F84" s="188" t="s">
        <v>444</v>
      </c>
      <c r="G84" s="200" t="s">
        <v>555</v>
      </c>
      <c r="H84" s="238"/>
      <c r="I84" s="238"/>
      <c r="J84" s="238"/>
      <c r="K84" s="238"/>
      <c r="L84" s="238"/>
    </row>
    <row r="85" customFormat="false" ht="58.25" hidden="false" customHeight="true" outlineLevel="0" collapsed="false">
      <c r="A85" s="233"/>
      <c r="B85" s="233"/>
      <c r="C85" s="130"/>
      <c r="D85" s="144" t="s">
        <v>556</v>
      </c>
      <c r="E85" s="130" t="s">
        <v>312</v>
      </c>
      <c r="F85" s="188"/>
      <c r="G85" s="199" t="s">
        <v>557</v>
      </c>
      <c r="H85" s="238"/>
      <c r="I85" s="238"/>
      <c r="J85" s="238"/>
      <c r="K85" s="238"/>
      <c r="L85" s="238"/>
    </row>
    <row r="86" customFormat="false" ht="17" hidden="false" customHeight="false" outlineLevel="0" collapsed="false">
      <c r="A86" s="233"/>
      <c r="B86" s="233"/>
      <c r="C86" s="130"/>
      <c r="D86" s="144"/>
      <c r="E86" s="130" t="s">
        <v>344</v>
      </c>
      <c r="F86" s="188" t="s">
        <v>444</v>
      </c>
      <c r="G86" s="200" t="s">
        <v>558</v>
      </c>
      <c r="H86" s="238"/>
      <c r="I86" s="238"/>
      <c r="J86" s="238"/>
      <c r="K86" s="238"/>
      <c r="L86" s="238"/>
    </row>
    <row r="87" customFormat="false" ht="72.45" hidden="false" customHeight="true" outlineLevel="0" collapsed="false">
      <c r="A87" s="233"/>
      <c r="B87" s="233"/>
      <c r="C87" s="130"/>
      <c r="D87" s="144" t="s">
        <v>559</v>
      </c>
      <c r="E87" s="130" t="s">
        <v>312</v>
      </c>
      <c r="F87" s="130"/>
      <c r="G87" s="199" t="s">
        <v>560</v>
      </c>
      <c r="H87" s="238"/>
      <c r="I87" s="238"/>
      <c r="J87" s="238"/>
      <c r="K87" s="238"/>
      <c r="L87" s="238"/>
    </row>
    <row r="88" customFormat="false" ht="28.35" hidden="false" customHeight="false" outlineLevel="0" collapsed="false">
      <c r="A88" s="233"/>
      <c r="B88" s="233"/>
      <c r="C88" s="130"/>
      <c r="D88" s="144"/>
      <c r="E88" s="130" t="s">
        <v>344</v>
      </c>
      <c r="F88" s="130"/>
      <c r="G88" s="199" t="s">
        <v>561</v>
      </c>
      <c r="H88" s="238"/>
      <c r="I88" s="238"/>
      <c r="J88" s="238"/>
      <c r="K88" s="238"/>
      <c r="L88" s="238"/>
    </row>
    <row r="89" customFormat="false" ht="28.35" hidden="false" customHeight="true" outlineLevel="0" collapsed="false">
      <c r="A89" s="233"/>
      <c r="B89" s="233"/>
      <c r="C89" s="130"/>
      <c r="D89" s="144" t="s">
        <v>562</v>
      </c>
      <c r="E89" s="130" t="s">
        <v>312</v>
      </c>
      <c r="F89" s="130" t="s">
        <v>563</v>
      </c>
      <c r="G89" s="144" t="s">
        <v>564</v>
      </c>
      <c r="H89" s="239" t="s">
        <v>565</v>
      </c>
      <c r="I89" s="239"/>
      <c r="J89" s="239"/>
      <c r="K89" s="239"/>
      <c r="L89" s="239"/>
    </row>
    <row r="90" customFormat="false" ht="17" hidden="false" customHeight="false" outlineLevel="0" collapsed="false">
      <c r="A90" s="233"/>
      <c r="B90" s="233"/>
      <c r="C90" s="130"/>
      <c r="D90" s="144"/>
      <c r="E90" s="130" t="s">
        <v>344</v>
      </c>
      <c r="F90" s="130" t="s">
        <v>444</v>
      </c>
      <c r="G90" s="200" t="s">
        <v>566</v>
      </c>
      <c r="H90" s="239"/>
      <c r="I90" s="239"/>
      <c r="J90" s="239"/>
      <c r="K90" s="239"/>
      <c r="L90" s="239"/>
    </row>
    <row r="91" customFormat="false" ht="17" hidden="false" customHeight="true" outlineLevel="0" collapsed="false">
      <c r="A91" s="233"/>
      <c r="B91" s="233"/>
      <c r="C91" s="130"/>
      <c r="D91" s="223" t="s">
        <v>567</v>
      </c>
      <c r="E91" s="130" t="s">
        <v>312</v>
      </c>
      <c r="F91" s="188" t="n">
        <v>0</v>
      </c>
      <c r="G91" s="199" t="s">
        <v>518</v>
      </c>
      <c r="H91" s="239"/>
      <c r="I91" s="239"/>
      <c r="J91" s="239"/>
      <c r="K91" s="239"/>
      <c r="L91" s="239"/>
    </row>
    <row r="92" customFormat="false" ht="17" hidden="false" customHeight="false" outlineLevel="0" collapsed="false">
      <c r="A92" s="233"/>
      <c r="B92" s="233"/>
      <c r="C92" s="130"/>
      <c r="D92" s="223"/>
      <c r="E92" s="130" t="s">
        <v>344</v>
      </c>
      <c r="F92" s="188" t="s">
        <v>444</v>
      </c>
      <c r="G92" s="200" t="s">
        <v>568</v>
      </c>
      <c r="H92" s="239"/>
      <c r="I92" s="239"/>
      <c r="J92" s="239"/>
      <c r="K92" s="239"/>
      <c r="L92" s="239"/>
    </row>
    <row r="93" customFormat="false" ht="44.05" hidden="false" customHeight="true" outlineLevel="0" collapsed="false">
      <c r="A93" s="233"/>
      <c r="B93" s="233"/>
      <c r="C93" s="130"/>
      <c r="D93" s="223" t="s">
        <v>569</v>
      </c>
      <c r="E93" s="130" t="s">
        <v>312</v>
      </c>
      <c r="F93" s="188"/>
      <c r="G93" s="199" t="s">
        <v>570</v>
      </c>
      <c r="H93" s="239"/>
      <c r="I93" s="239"/>
      <c r="J93" s="239"/>
      <c r="K93" s="239"/>
      <c r="L93" s="239"/>
    </row>
    <row r="94" customFormat="false" ht="17.05" hidden="false" customHeight="false" outlineLevel="0" collapsed="false">
      <c r="A94" s="233"/>
      <c r="B94" s="233"/>
      <c r="C94" s="130"/>
      <c r="D94" s="223"/>
      <c r="E94" s="130" t="s">
        <v>344</v>
      </c>
      <c r="F94" s="188" t="s">
        <v>444</v>
      </c>
      <c r="G94" s="200" t="s">
        <v>571</v>
      </c>
      <c r="H94" s="239"/>
      <c r="I94" s="239"/>
      <c r="J94" s="239"/>
      <c r="K94" s="239"/>
      <c r="L94" s="239"/>
    </row>
    <row r="95" customFormat="false" ht="58.25" hidden="false" customHeight="true" outlineLevel="0" collapsed="false">
      <c r="A95" s="233"/>
      <c r="B95" s="233"/>
      <c r="C95" s="130"/>
      <c r="D95" s="223" t="s">
        <v>572</v>
      </c>
      <c r="E95" s="130" t="s">
        <v>312</v>
      </c>
      <c r="F95" s="130"/>
      <c r="G95" s="199" t="s">
        <v>573</v>
      </c>
      <c r="H95" s="239"/>
      <c r="I95" s="239"/>
      <c r="J95" s="239"/>
      <c r="K95" s="239"/>
      <c r="L95" s="239"/>
    </row>
    <row r="96" customFormat="false" ht="28.35" hidden="false" customHeight="false" outlineLevel="0" collapsed="false">
      <c r="A96" s="233"/>
      <c r="B96" s="233"/>
      <c r="C96" s="130"/>
      <c r="D96" s="223"/>
      <c r="E96" s="130" t="s">
        <v>344</v>
      </c>
      <c r="F96" s="130"/>
      <c r="G96" s="199" t="s">
        <v>574</v>
      </c>
      <c r="H96" s="239"/>
      <c r="I96" s="239"/>
      <c r="J96" s="239"/>
      <c r="K96" s="239"/>
      <c r="L96" s="239"/>
    </row>
    <row r="97" customFormat="false" ht="55.2" hidden="false" customHeight="true" outlineLevel="0" collapsed="false">
      <c r="A97" s="233"/>
      <c r="B97" s="233"/>
      <c r="C97" s="130"/>
      <c r="D97" s="223" t="s">
        <v>575</v>
      </c>
      <c r="E97" s="130" t="s">
        <v>312</v>
      </c>
      <c r="F97" s="130"/>
      <c r="G97" s="199" t="s">
        <v>576</v>
      </c>
      <c r="H97" s="240" t="s">
        <v>577</v>
      </c>
      <c r="I97" s="240"/>
      <c r="J97" s="240"/>
      <c r="K97" s="240"/>
      <c r="L97" s="240"/>
    </row>
    <row r="98" customFormat="false" ht="17" hidden="false" customHeight="false" outlineLevel="0" collapsed="false">
      <c r="A98" s="233"/>
      <c r="B98" s="233"/>
      <c r="C98" s="130"/>
      <c r="D98" s="223"/>
      <c r="E98" s="130" t="s">
        <v>344</v>
      </c>
      <c r="F98" s="130"/>
      <c r="G98" s="199" t="s">
        <v>578</v>
      </c>
      <c r="H98" s="240"/>
      <c r="I98" s="240"/>
      <c r="J98" s="240"/>
      <c r="K98" s="240"/>
      <c r="L98" s="240"/>
    </row>
    <row r="99" customFormat="false" ht="28.35" hidden="false" customHeight="true" outlineLevel="0" collapsed="false">
      <c r="A99" s="233"/>
      <c r="B99" s="233"/>
      <c r="C99" s="130"/>
      <c r="D99" s="223" t="s">
        <v>579</v>
      </c>
      <c r="E99" s="130" t="s">
        <v>312</v>
      </c>
      <c r="F99" s="130"/>
      <c r="G99" s="199" t="s">
        <v>580</v>
      </c>
      <c r="H99" s="239" t="s">
        <v>581</v>
      </c>
      <c r="I99" s="239"/>
      <c r="J99" s="239"/>
      <c r="K99" s="239"/>
      <c r="L99" s="239"/>
    </row>
    <row r="100" customFormat="false" ht="28.35" hidden="false" customHeight="false" outlineLevel="0" collapsed="false">
      <c r="A100" s="233"/>
      <c r="B100" s="233"/>
      <c r="C100" s="130"/>
      <c r="D100" s="223"/>
      <c r="E100" s="130" t="s">
        <v>344</v>
      </c>
      <c r="F100" s="130"/>
      <c r="G100" s="199" t="s">
        <v>582</v>
      </c>
      <c r="H100" s="239"/>
      <c r="I100" s="239"/>
      <c r="J100" s="239"/>
      <c r="K100" s="239"/>
      <c r="L100" s="239"/>
    </row>
    <row r="101" customFormat="false" ht="28.35" hidden="false" customHeight="true" outlineLevel="0" collapsed="false">
      <c r="A101" s="233"/>
      <c r="B101" s="233"/>
      <c r="C101" s="130"/>
      <c r="D101" s="223" t="s">
        <v>583</v>
      </c>
      <c r="E101" s="130" t="s">
        <v>312</v>
      </c>
      <c r="F101" s="130"/>
      <c r="G101" s="199" t="s">
        <v>584</v>
      </c>
      <c r="H101" s="239"/>
      <c r="I101" s="239"/>
      <c r="J101" s="239"/>
      <c r="K101" s="239"/>
      <c r="L101" s="239"/>
    </row>
    <row r="102" customFormat="false" ht="28.35" hidden="false" customHeight="false" outlineLevel="0" collapsed="false">
      <c r="A102" s="233"/>
      <c r="B102" s="233"/>
      <c r="C102" s="130"/>
      <c r="D102" s="223"/>
      <c r="E102" s="130" t="s">
        <v>344</v>
      </c>
      <c r="F102" s="130"/>
      <c r="G102" s="199" t="s">
        <v>585</v>
      </c>
      <c r="H102" s="239"/>
      <c r="I102" s="239"/>
      <c r="J102" s="239"/>
      <c r="K102" s="239"/>
      <c r="L102" s="239"/>
    </row>
    <row r="103" customFormat="false" ht="28.35" hidden="false" customHeight="true" outlineLevel="0" collapsed="false">
      <c r="A103" s="233"/>
      <c r="B103" s="233"/>
      <c r="C103" s="130"/>
      <c r="D103" s="223" t="s">
        <v>586</v>
      </c>
      <c r="E103" s="130" t="s">
        <v>312</v>
      </c>
      <c r="F103" s="130"/>
      <c r="G103" s="199" t="s">
        <v>587</v>
      </c>
      <c r="H103" s="239"/>
      <c r="I103" s="239"/>
      <c r="J103" s="239"/>
      <c r="K103" s="239"/>
      <c r="L103" s="239"/>
    </row>
    <row r="104" customFormat="false" ht="28.35" hidden="false" customHeight="false" outlineLevel="0" collapsed="false">
      <c r="A104" s="233"/>
      <c r="B104" s="233"/>
      <c r="C104" s="130"/>
      <c r="D104" s="223"/>
      <c r="E104" s="130" t="s">
        <v>344</v>
      </c>
      <c r="F104" s="130"/>
      <c r="G104" s="199" t="s">
        <v>588</v>
      </c>
      <c r="H104" s="239"/>
      <c r="I104" s="239"/>
      <c r="J104" s="239"/>
      <c r="K104" s="239"/>
      <c r="L104" s="239"/>
    </row>
    <row r="105" customFormat="false" ht="28.35" hidden="false" customHeight="true" outlineLevel="0" collapsed="false">
      <c r="A105" s="233"/>
      <c r="B105" s="233"/>
      <c r="C105" s="130"/>
      <c r="D105" s="223" t="s">
        <v>589</v>
      </c>
      <c r="E105" s="130" t="s">
        <v>312</v>
      </c>
      <c r="F105" s="130"/>
      <c r="G105" s="199" t="s">
        <v>590</v>
      </c>
      <c r="H105" s="239"/>
      <c r="I105" s="239"/>
      <c r="J105" s="239"/>
      <c r="K105" s="239"/>
      <c r="L105" s="239"/>
    </row>
    <row r="106" customFormat="false" ht="28.35" hidden="false" customHeight="false" outlineLevel="0" collapsed="false">
      <c r="A106" s="233"/>
      <c r="B106" s="233"/>
      <c r="C106" s="130"/>
      <c r="D106" s="223"/>
      <c r="E106" s="130" t="s">
        <v>344</v>
      </c>
      <c r="F106" s="130"/>
      <c r="G106" s="199" t="s">
        <v>591</v>
      </c>
      <c r="H106" s="239"/>
      <c r="I106" s="239"/>
      <c r="J106" s="239"/>
      <c r="K106" s="239"/>
      <c r="L106" s="239"/>
    </row>
    <row r="107" customFormat="false" ht="28.35" hidden="false" customHeight="true" outlineLevel="0" collapsed="false">
      <c r="A107" s="233"/>
      <c r="B107" s="233"/>
      <c r="C107" s="130"/>
      <c r="D107" s="223" t="s">
        <v>592</v>
      </c>
      <c r="E107" s="130" t="s">
        <v>312</v>
      </c>
      <c r="F107" s="130"/>
      <c r="G107" s="199" t="s">
        <v>593</v>
      </c>
      <c r="H107" s="240" t="s">
        <v>594</v>
      </c>
      <c r="I107" s="240"/>
      <c r="J107" s="240"/>
      <c r="K107" s="240"/>
      <c r="L107" s="240"/>
    </row>
    <row r="108" customFormat="false" ht="28.35" hidden="false" customHeight="false" outlineLevel="0" collapsed="false">
      <c r="A108" s="233"/>
      <c r="B108" s="233"/>
      <c r="C108" s="130"/>
      <c r="D108" s="223"/>
      <c r="E108" s="130" t="s">
        <v>344</v>
      </c>
      <c r="F108" s="130"/>
      <c r="G108" s="199" t="s">
        <v>595</v>
      </c>
      <c r="H108" s="240"/>
      <c r="I108" s="240"/>
      <c r="J108" s="240"/>
      <c r="K108" s="240"/>
      <c r="L108" s="240"/>
    </row>
    <row r="109" customFormat="false" ht="129.35" hidden="false" customHeight="true" outlineLevel="0" collapsed="false">
      <c r="A109" s="233" t="s">
        <v>596</v>
      </c>
      <c r="B109" s="233"/>
      <c r="C109" s="130" t="s">
        <v>30</v>
      </c>
      <c r="D109" s="223" t="s">
        <v>597</v>
      </c>
      <c r="E109" s="223"/>
      <c r="F109" s="223"/>
      <c r="G109" s="223"/>
    </row>
    <row r="110" customFormat="false" ht="17" hidden="false" customHeight="true" outlineLevel="0" collapsed="false">
      <c r="A110" s="233"/>
      <c r="B110" s="233"/>
      <c r="C110" s="130"/>
      <c r="D110" s="235" t="s">
        <v>598</v>
      </c>
      <c r="E110" s="235"/>
      <c r="F110" s="235"/>
      <c r="G110" s="235"/>
    </row>
    <row r="111" customFormat="false" ht="17.05" hidden="false" customHeight="true" outlineLevel="0" collapsed="false">
      <c r="A111" s="233" t="s">
        <v>599</v>
      </c>
      <c r="B111" s="233" t="s">
        <v>152</v>
      </c>
      <c r="C111" s="130" t="s">
        <v>28</v>
      </c>
      <c r="D111" s="144" t="s">
        <v>600</v>
      </c>
      <c r="E111" s="144"/>
      <c r="F111" s="144"/>
      <c r="G111" s="144"/>
    </row>
    <row r="112" customFormat="false" ht="31.25" hidden="false" customHeight="true" outlineLevel="0" collapsed="false">
      <c r="A112" s="233"/>
      <c r="B112" s="233"/>
      <c r="C112" s="130"/>
      <c r="D112" s="223" t="s">
        <v>601</v>
      </c>
      <c r="E112" s="130" t="s">
        <v>312</v>
      </c>
      <c r="F112" s="188" t="n">
        <v>0</v>
      </c>
      <c r="G112" s="199" t="s">
        <v>602</v>
      </c>
    </row>
    <row r="113" customFormat="false" ht="28.35" hidden="false" customHeight="false" outlineLevel="0" collapsed="false">
      <c r="A113" s="233"/>
      <c r="B113" s="233"/>
      <c r="C113" s="130"/>
      <c r="D113" s="223"/>
      <c r="E113" s="130" t="s">
        <v>344</v>
      </c>
      <c r="F113" s="188" t="s">
        <v>444</v>
      </c>
      <c r="G113" s="200" t="s">
        <v>603</v>
      </c>
    </row>
    <row r="114" customFormat="false" ht="17" hidden="false" customHeight="false" outlineLevel="0" collapsed="false">
      <c r="A114" s="233"/>
      <c r="B114" s="233"/>
      <c r="C114" s="130"/>
      <c r="D114" s="235"/>
      <c r="E114" s="130"/>
      <c r="F114" s="130"/>
      <c r="G114" s="199"/>
    </row>
    <row r="115" customFormat="false" ht="17.05" hidden="false" customHeight="true" outlineLevel="0" collapsed="false">
      <c r="A115" s="233" t="s">
        <v>604</v>
      </c>
      <c r="B115" s="233"/>
      <c r="C115" s="130" t="s">
        <v>30</v>
      </c>
      <c r="D115" s="144" t="s">
        <v>605</v>
      </c>
      <c r="E115" s="144"/>
      <c r="F115" s="144"/>
      <c r="G115" s="144"/>
    </row>
    <row r="116" customFormat="false" ht="31.25" hidden="false" customHeight="true" outlineLevel="0" collapsed="false">
      <c r="A116" s="233"/>
      <c r="B116" s="233"/>
      <c r="C116" s="130"/>
      <c r="D116" s="223" t="s">
        <v>606</v>
      </c>
      <c r="E116" s="130" t="s">
        <v>312</v>
      </c>
      <c r="F116" s="188" t="n">
        <v>0</v>
      </c>
      <c r="G116" s="199" t="s">
        <v>607</v>
      </c>
    </row>
    <row r="117" customFormat="false" ht="28.35" hidden="false" customHeight="false" outlineLevel="0" collapsed="false">
      <c r="A117" s="233"/>
      <c r="B117" s="233"/>
      <c r="C117" s="130"/>
      <c r="D117" s="223"/>
      <c r="E117" s="130" t="s">
        <v>344</v>
      </c>
      <c r="F117" s="188" t="s">
        <v>444</v>
      </c>
      <c r="G117" s="200" t="s">
        <v>608</v>
      </c>
    </row>
    <row r="118" customFormat="false" ht="17" hidden="false" customHeight="false" outlineLevel="0" collapsed="false">
      <c r="A118" s="233"/>
      <c r="B118" s="233"/>
      <c r="C118" s="130"/>
      <c r="D118" s="235"/>
      <c r="E118" s="130"/>
      <c r="F118" s="130"/>
      <c r="G118" s="199"/>
    </row>
    <row r="119" customFormat="false" ht="17" hidden="false" customHeight="true" outlineLevel="0" collapsed="false">
      <c r="A119" s="233" t="s">
        <v>609</v>
      </c>
      <c r="B119" s="233" t="s">
        <v>86</v>
      </c>
      <c r="C119" s="233"/>
      <c r="D119" s="144" t="s">
        <v>610</v>
      </c>
      <c r="E119" s="144"/>
      <c r="F119" s="144"/>
      <c r="G119" s="144"/>
    </row>
    <row r="120" customFormat="false" ht="17.05" hidden="false" customHeight="true" outlineLevel="0" collapsed="false">
      <c r="A120" s="233"/>
      <c r="B120" s="233"/>
      <c r="C120" s="233"/>
      <c r="D120" s="223" t="s">
        <v>611</v>
      </c>
      <c r="E120" s="130" t="s">
        <v>312</v>
      </c>
      <c r="F120" s="188" t="n">
        <v>1</v>
      </c>
      <c r="G120" s="200" t="s">
        <v>612</v>
      </c>
      <c r="H120" s="68" t="s">
        <v>613</v>
      </c>
    </row>
    <row r="121" customFormat="false" ht="28.35" hidden="false" customHeight="false" outlineLevel="0" collapsed="false">
      <c r="A121" s="233"/>
      <c r="B121" s="233"/>
      <c r="C121" s="233"/>
      <c r="D121" s="223"/>
      <c r="E121" s="130" t="s">
        <v>344</v>
      </c>
      <c r="F121" s="241" t="n">
        <v>1.021</v>
      </c>
      <c r="G121" s="200" t="s">
        <v>614</v>
      </c>
    </row>
    <row r="122" customFormat="false" ht="17" hidden="false" customHeight="false" outlineLevel="0" collapsed="false">
      <c r="A122" s="233"/>
      <c r="B122" s="233"/>
      <c r="C122" s="233"/>
      <c r="D122" s="223"/>
      <c r="E122" s="130"/>
      <c r="F122" s="188"/>
      <c r="G122" s="199"/>
      <c r="H122" s="68"/>
    </row>
    <row r="123" customFormat="false" ht="51.85" hidden="false" customHeight="true" outlineLevel="0" collapsed="false">
      <c r="A123" s="233" t="s">
        <v>615</v>
      </c>
      <c r="B123" s="233" t="s">
        <v>88</v>
      </c>
      <c r="C123" s="130" t="s">
        <v>28</v>
      </c>
      <c r="D123" s="144" t="s">
        <v>616</v>
      </c>
      <c r="E123" s="144"/>
      <c r="F123" s="144"/>
      <c r="G123" s="144"/>
    </row>
    <row r="124" customFormat="false" ht="28.35" hidden="false" customHeight="false" outlineLevel="0" collapsed="false">
      <c r="A124" s="233"/>
      <c r="B124" s="233"/>
      <c r="C124" s="130"/>
      <c r="D124" s="242" t="s">
        <v>617</v>
      </c>
      <c r="E124" s="130"/>
      <c r="F124" s="130"/>
      <c r="G124" s="199" t="s">
        <v>618</v>
      </c>
    </row>
    <row r="125" customFormat="false" ht="45.45" hidden="false" customHeight="true" outlineLevel="0" collapsed="false">
      <c r="A125" s="233"/>
      <c r="B125" s="233"/>
      <c r="C125" s="130"/>
      <c r="D125" s="144" t="s">
        <v>619</v>
      </c>
      <c r="E125" s="130" t="s">
        <v>312</v>
      </c>
      <c r="F125" s="130"/>
      <c r="G125" s="199" t="s">
        <v>620</v>
      </c>
      <c r="H125" s="6" t="s">
        <v>621</v>
      </c>
    </row>
    <row r="126" customFormat="false" ht="17.05" hidden="false" customHeight="false" outlineLevel="0" collapsed="false">
      <c r="A126" s="233"/>
      <c r="B126" s="233"/>
      <c r="C126" s="130"/>
      <c r="D126" s="144"/>
      <c r="E126" s="130" t="s">
        <v>344</v>
      </c>
      <c r="F126" s="130" t="s">
        <v>444</v>
      </c>
      <c r="G126" s="200" t="s">
        <v>445</v>
      </c>
    </row>
    <row r="127" customFormat="false" ht="45.45" hidden="false" customHeight="true" outlineLevel="0" collapsed="false">
      <c r="A127" s="233"/>
      <c r="B127" s="233"/>
      <c r="C127" s="130"/>
      <c r="D127" s="223" t="s">
        <v>622</v>
      </c>
      <c r="E127" s="130" t="s">
        <v>312</v>
      </c>
      <c r="F127" s="130"/>
      <c r="G127" s="199" t="s">
        <v>623</v>
      </c>
    </row>
    <row r="128" customFormat="false" ht="17.05" hidden="false" customHeight="false" outlineLevel="0" collapsed="false">
      <c r="A128" s="233"/>
      <c r="B128" s="233"/>
      <c r="C128" s="130"/>
      <c r="D128" s="223"/>
      <c r="E128" s="130" t="s">
        <v>344</v>
      </c>
      <c r="F128" s="130" t="s">
        <v>444</v>
      </c>
      <c r="G128" s="200" t="s">
        <v>522</v>
      </c>
    </row>
    <row r="129" customFormat="false" ht="45.45" hidden="false" customHeight="true" outlineLevel="0" collapsed="false">
      <c r="A129" s="233"/>
      <c r="B129" s="233"/>
      <c r="C129" s="130"/>
      <c r="D129" s="223" t="s">
        <v>624</v>
      </c>
      <c r="E129" s="130" t="s">
        <v>312</v>
      </c>
      <c r="F129" s="130"/>
      <c r="G129" s="199" t="s">
        <v>625</v>
      </c>
    </row>
    <row r="130" customFormat="false" ht="17.05" hidden="false" customHeight="false" outlineLevel="0" collapsed="false">
      <c r="A130" s="233"/>
      <c r="B130" s="233"/>
      <c r="C130" s="130"/>
      <c r="D130" s="223"/>
      <c r="E130" s="130" t="s">
        <v>344</v>
      </c>
      <c r="F130" s="130" t="s">
        <v>444</v>
      </c>
      <c r="G130" s="200" t="s">
        <v>455</v>
      </c>
    </row>
    <row r="131" customFormat="false" ht="45.45" hidden="false" customHeight="true" outlineLevel="0" collapsed="false">
      <c r="A131" s="233"/>
      <c r="B131" s="233"/>
      <c r="C131" s="130"/>
      <c r="D131" s="223" t="s">
        <v>626</v>
      </c>
      <c r="E131" s="130" t="s">
        <v>312</v>
      </c>
      <c r="F131" s="130"/>
      <c r="G131" s="199" t="s">
        <v>627</v>
      </c>
    </row>
    <row r="132" customFormat="false" ht="17.05" hidden="false" customHeight="false" outlineLevel="0" collapsed="false">
      <c r="A132" s="233"/>
      <c r="B132" s="233"/>
      <c r="C132" s="130"/>
      <c r="D132" s="223"/>
      <c r="E132" s="130" t="s">
        <v>344</v>
      </c>
      <c r="F132" s="130" t="s">
        <v>444</v>
      </c>
      <c r="G132" s="200" t="s">
        <v>461</v>
      </c>
    </row>
    <row r="133" customFormat="false" ht="59.7" hidden="false" customHeight="true" outlineLevel="0" collapsed="false">
      <c r="A133" s="233"/>
      <c r="B133" s="233"/>
      <c r="C133" s="130"/>
      <c r="D133" s="223" t="s">
        <v>628</v>
      </c>
      <c r="E133" s="130" t="s">
        <v>312</v>
      </c>
      <c r="F133" s="130"/>
      <c r="G133" s="199" t="s">
        <v>629</v>
      </c>
    </row>
    <row r="134" customFormat="false" ht="41.75" hidden="false" customHeight="false" outlineLevel="0" collapsed="false">
      <c r="A134" s="233"/>
      <c r="B134" s="233"/>
      <c r="C134" s="130"/>
      <c r="D134" s="223"/>
      <c r="E134" s="130" t="s">
        <v>344</v>
      </c>
      <c r="F134" s="130"/>
      <c r="G134" s="199" t="s">
        <v>630</v>
      </c>
    </row>
    <row r="135" customFormat="false" ht="17" hidden="false" customHeight="false" outlineLevel="0" collapsed="false">
      <c r="A135" s="233"/>
      <c r="B135" s="233"/>
      <c r="C135" s="130"/>
      <c r="D135" s="235"/>
      <c r="E135" s="130"/>
      <c r="F135" s="130"/>
      <c r="G135" s="199"/>
    </row>
    <row r="136" customFormat="false" ht="45.45" hidden="false" customHeight="true" outlineLevel="0" collapsed="false">
      <c r="A136" s="233" t="s">
        <v>631</v>
      </c>
      <c r="B136" s="233"/>
      <c r="C136" s="130" t="s">
        <v>30</v>
      </c>
      <c r="D136" s="144" t="s">
        <v>632</v>
      </c>
      <c r="E136" s="144"/>
      <c r="F136" s="144"/>
      <c r="G136" s="144"/>
    </row>
    <row r="137" customFormat="false" ht="28.35" hidden="false" customHeight="false" outlineLevel="0" collapsed="false">
      <c r="A137" s="233"/>
      <c r="B137" s="233"/>
      <c r="C137" s="130"/>
      <c r="D137" s="242" t="s">
        <v>617</v>
      </c>
      <c r="E137" s="130"/>
      <c r="F137" s="130"/>
      <c r="G137" s="199" t="s">
        <v>618</v>
      </c>
    </row>
    <row r="138" customFormat="false" ht="45.45" hidden="false" customHeight="true" outlineLevel="0" collapsed="false">
      <c r="A138" s="233"/>
      <c r="B138" s="233"/>
      <c r="C138" s="130"/>
      <c r="D138" s="144" t="s">
        <v>633</v>
      </c>
      <c r="E138" s="130" t="s">
        <v>312</v>
      </c>
      <c r="F138" s="130"/>
      <c r="G138" s="199" t="s">
        <v>634</v>
      </c>
    </row>
    <row r="139" customFormat="false" ht="17.05" hidden="false" customHeight="false" outlineLevel="0" collapsed="false">
      <c r="A139" s="233"/>
      <c r="B139" s="233"/>
      <c r="C139" s="130"/>
      <c r="D139" s="144"/>
      <c r="E139" s="130" t="s">
        <v>344</v>
      </c>
      <c r="F139" s="130" t="s">
        <v>444</v>
      </c>
      <c r="G139" s="200" t="s">
        <v>445</v>
      </c>
    </row>
    <row r="140" customFormat="false" ht="45.45" hidden="false" customHeight="true" outlineLevel="0" collapsed="false">
      <c r="A140" s="233"/>
      <c r="B140" s="233"/>
      <c r="C140" s="130"/>
      <c r="D140" s="223" t="s">
        <v>635</v>
      </c>
      <c r="E140" s="130" t="s">
        <v>312</v>
      </c>
      <c r="F140" s="130"/>
      <c r="G140" s="199" t="s">
        <v>636</v>
      </c>
    </row>
    <row r="141" customFormat="false" ht="17.05" hidden="false" customHeight="false" outlineLevel="0" collapsed="false">
      <c r="A141" s="233"/>
      <c r="B141" s="233"/>
      <c r="C141" s="130"/>
      <c r="D141" s="223"/>
      <c r="E141" s="130" t="s">
        <v>344</v>
      </c>
      <c r="F141" s="130" t="s">
        <v>444</v>
      </c>
      <c r="G141" s="200" t="s">
        <v>522</v>
      </c>
    </row>
    <row r="142" customFormat="false" ht="45.45" hidden="false" customHeight="true" outlineLevel="0" collapsed="false">
      <c r="A142" s="233"/>
      <c r="B142" s="233"/>
      <c r="C142" s="130"/>
      <c r="D142" s="223" t="s">
        <v>637</v>
      </c>
      <c r="E142" s="130" t="s">
        <v>312</v>
      </c>
      <c r="F142" s="130"/>
      <c r="G142" s="199" t="s">
        <v>638</v>
      </c>
    </row>
    <row r="143" customFormat="false" ht="17.05" hidden="false" customHeight="false" outlineLevel="0" collapsed="false">
      <c r="A143" s="233"/>
      <c r="B143" s="233"/>
      <c r="C143" s="130"/>
      <c r="D143" s="223"/>
      <c r="E143" s="130" t="s">
        <v>344</v>
      </c>
      <c r="F143" s="130" t="s">
        <v>444</v>
      </c>
      <c r="G143" s="200" t="s">
        <v>455</v>
      </c>
    </row>
    <row r="144" customFormat="false" ht="45.45" hidden="false" customHeight="true" outlineLevel="0" collapsed="false">
      <c r="A144" s="233"/>
      <c r="B144" s="233"/>
      <c r="C144" s="130"/>
      <c r="D144" s="223" t="s">
        <v>639</v>
      </c>
      <c r="E144" s="130" t="s">
        <v>312</v>
      </c>
      <c r="F144" s="130"/>
      <c r="G144" s="199" t="s">
        <v>640</v>
      </c>
    </row>
    <row r="145" customFormat="false" ht="17.05" hidden="false" customHeight="false" outlineLevel="0" collapsed="false">
      <c r="A145" s="233"/>
      <c r="B145" s="233"/>
      <c r="C145" s="130"/>
      <c r="D145" s="223"/>
      <c r="E145" s="130" t="s">
        <v>344</v>
      </c>
      <c r="F145" s="130" t="s">
        <v>444</v>
      </c>
      <c r="G145" s="200" t="s">
        <v>461</v>
      </c>
    </row>
    <row r="146" customFormat="false" ht="59.7" hidden="false" customHeight="true" outlineLevel="0" collapsed="false">
      <c r="A146" s="233"/>
      <c r="B146" s="233"/>
      <c r="C146" s="130"/>
      <c r="D146" s="223" t="s">
        <v>641</v>
      </c>
      <c r="E146" s="130" t="s">
        <v>312</v>
      </c>
      <c r="F146" s="130"/>
      <c r="G146" s="199" t="s">
        <v>642</v>
      </c>
    </row>
    <row r="147" customFormat="false" ht="41.75" hidden="false" customHeight="false" outlineLevel="0" collapsed="false">
      <c r="A147" s="233"/>
      <c r="B147" s="233"/>
      <c r="C147" s="130"/>
      <c r="D147" s="223"/>
      <c r="E147" s="130" t="s">
        <v>344</v>
      </c>
      <c r="F147" s="130"/>
      <c r="G147" s="199" t="s">
        <v>643</v>
      </c>
    </row>
    <row r="148" customFormat="false" ht="17" hidden="false" customHeight="false" outlineLevel="0" collapsed="false">
      <c r="A148" s="233"/>
      <c r="B148" s="233"/>
      <c r="C148" s="130"/>
      <c r="D148" s="235"/>
      <c r="E148" s="130"/>
      <c r="F148" s="130"/>
      <c r="G148" s="199"/>
    </row>
    <row r="149" customFormat="false" ht="17" hidden="false" customHeight="true" outlineLevel="0" collapsed="false">
      <c r="A149" s="130" t="s">
        <v>644</v>
      </c>
      <c r="B149" s="130"/>
      <c r="C149" s="130"/>
      <c r="D149" s="130"/>
      <c r="E149" s="130"/>
      <c r="F149" s="130"/>
      <c r="G149" s="130"/>
    </row>
    <row r="150" customFormat="false" ht="43.25" hidden="false" customHeight="true" outlineLevel="0" collapsed="false">
      <c r="A150" s="233" t="s">
        <v>645</v>
      </c>
      <c r="B150" s="233" t="s">
        <v>646</v>
      </c>
      <c r="C150" s="130" t="s">
        <v>28</v>
      </c>
      <c r="D150" s="144" t="s">
        <v>647</v>
      </c>
      <c r="E150" s="144"/>
      <c r="F150" s="144"/>
      <c r="G150" s="144"/>
    </row>
    <row r="151" customFormat="false" ht="17" hidden="false" customHeight="true" outlineLevel="0" collapsed="false">
      <c r="A151" s="233"/>
      <c r="B151" s="233"/>
      <c r="C151" s="130"/>
      <c r="D151" s="223" t="s">
        <v>648</v>
      </c>
      <c r="E151" s="130" t="s">
        <v>312</v>
      </c>
      <c r="F151" s="188" t="n">
        <v>0</v>
      </c>
      <c r="G151" s="199" t="s">
        <v>649</v>
      </c>
    </row>
    <row r="152" customFormat="false" ht="17.05" hidden="false" customHeight="false" outlineLevel="0" collapsed="false">
      <c r="A152" s="233"/>
      <c r="B152" s="233"/>
      <c r="C152" s="130"/>
      <c r="D152" s="223"/>
      <c r="E152" s="130" t="s">
        <v>344</v>
      </c>
      <c r="F152" s="130" t="s">
        <v>444</v>
      </c>
      <c r="G152" s="199" t="s">
        <v>519</v>
      </c>
    </row>
    <row r="153" customFormat="false" ht="17" hidden="false" customHeight="true" outlineLevel="0" collapsed="false">
      <c r="A153" s="233"/>
      <c r="B153" s="233"/>
      <c r="C153" s="130"/>
      <c r="D153" s="149" t="s">
        <v>650</v>
      </c>
      <c r="E153" s="130" t="s">
        <v>312</v>
      </c>
      <c r="F153" s="188" t="n">
        <v>0</v>
      </c>
      <c r="G153" s="199" t="s">
        <v>521</v>
      </c>
    </row>
    <row r="154" customFormat="false" ht="17.05" hidden="false" customHeight="false" outlineLevel="0" collapsed="false">
      <c r="A154" s="233"/>
      <c r="B154" s="233"/>
      <c r="C154" s="130"/>
      <c r="D154" s="149"/>
      <c r="E154" s="130" t="s">
        <v>344</v>
      </c>
      <c r="F154" s="130" t="s">
        <v>444</v>
      </c>
      <c r="G154" s="199" t="s">
        <v>522</v>
      </c>
    </row>
    <row r="155" customFormat="false" ht="41.75" hidden="false" customHeight="false" outlineLevel="0" collapsed="false">
      <c r="A155" s="233"/>
      <c r="B155" s="233"/>
      <c r="C155" s="130"/>
      <c r="D155" s="236" t="s">
        <v>651</v>
      </c>
      <c r="E155" s="130"/>
      <c r="F155" s="130"/>
      <c r="G155" s="199" t="s">
        <v>652</v>
      </c>
      <c r="H155" s="6" t="s">
        <v>525</v>
      </c>
    </row>
    <row r="156" customFormat="false" ht="29.85" hidden="false" customHeight="true" outlineLevel="0" collapsed="false">
      <c r="A156" s="233"/>
      <c r="B156" s="233"/>
      <c r="C156" s="130"/>
      <c r="D156" s="223" t="s">
        <v>653</v>
      </c>
      <c r="E156" s="130" t="s">
        <v>312</v>
      </c>
      <c r="F156" s="188" t="s">
        <v>444</v>
      </c>
      <c r="G156" s="200" t="s">
        <v>654</v>
      </c>
    </row>
    <row r="157" customFormat="false" ht="28.35" hidden="false" customHeight="false" outlineLevel="0" collapsed="false">
      <c r="A157" s="233"/>
      <c r="B157" s="233"/>
      <c r="C157" s="130"/>
      <c r="D157" s="223"/>
      <c r="E157" s="130" t="s">
        <v>344</v>
      </c>
      <c r="F157" s="188" t="n">
        <v>0</v>
      </c>
      <c r="G157" s="200" t="s">
        <v>655</v>
      </c>
    </row>
    <row r="158" customFormat="false" ht="29.85" hidden="false" customHeight="true" outlineLevel="0" collapsed="false">
      <c r="A158" s="233"/>
      <c r="B158" s="233"/>
      <c r="C158" s="130"/>
      <c r="D158" s="149" t="s">
        <v>656</v>
      </c>
      <c r="E158" s="130" t="s">
        <v>312</v>
      </c>
      <c r="F158" s="130" t="s">
        <v>657</v>
      </c>
      <c r="G158" s="200" t="s">
        <v>658</v>
      </c>
    </row>
    <row r="159" customFormat="false" ht="28.35" hidden="false" customHeight="false" outlineLevel="0" collapsed="false">
      <c r="A159" s="233"/>
      <c r="B159" s="233"/>
      <c r="C159" s="130"/>
      <c r="D159" s="149"/>
      <c r="E159" s="130" t="s">
        <v>344</v>
      </c>
      <c r="F159" s="130" t="s">
        <v>659</v>
      </c>
      <c r="G159" s="200" t="s">
        <v>660</v>
      </c>
    </row>
    <row r="160" customFormat="false" ht="17" hidden="false" customHeight="false" outlineLevel="0" collapsed="false">
      <c r="A160" s="233"/>
      <c r="B160" s="233"/>
      <c r="C160" s="130"/>
      <c r="D160" s="235"/>
      <c r="E160" s="130"/>
      <c r="F160" s="130"/>
      <c r="G160" s="199"/>
    </row>
    <row r="161" customFormat="false" ht="31.25" hidden="false" customHeight="true" outlineLevel="0" collapsed="false">
      <c r="A161" s="233" t="s">
        <v>661</v>
      </c>
      <c r="B161" s="233"/>
      <c r="C161" s="130" t="s">
        <v>30</v>
      </c>
      <c r="D161" s="144" t="s">
        <v>662</v>
      </c>
      <c r="E161" s="144"/>
      <c r="F161" s="144"/>
      <c r="G161" s="144"/>
    </row>
    <row r="162" customFormat="false" ht="17.05" hidden="false" customHeight="true" outlineLevel="0" collapsed="false">
      <c r="A162" s="233"/>
      <c r="B162" s="233"/>
      <c r="C162" s="130"/>
      <c r="D162" s="223" t="s">
        <v>663</v>
      </c>
      <c r="E162" s="130" t="s">
        <v>312</v>
      </c>
      <c r="F162" s="188" t="n">
        <v>0</v>
      </c>
      <c r="G162" s="199" t="s">
        <v>664</v>
      </c>
    </row>
    <row r="163" customFormat="false" ht="17.05" hidden="false" customHeight="false" outlineLevel="0" collapsed="false">
      <c r="A163" s="233"/>
      <c r="B163" s="233"/>
      <c r="C163" s="130"/>
      <c r="D163" s="223"/>
      <c r="E163" s="130" t="s">
        <v>344</v>
      </c>
      <c r="F163" s="130" t="s">
        <v>444</v>
      </c>
      <c r="G163" s="199" t="s">
        <v>519</v>
      </c>
    </row>
    <row r="164" customFormat="false" ht="17" hidden="false" customHeight="true" outlineLevel="0" collapsed="false">
      <c r="A164" s="233"/>
      <c r="B164" s="233"/>
      <c r="C164" s="130"/>
      <c r="D164" s="149" t="s">
        <v>650</v>
      </c>
      <c r="E164" s="130" t="s">
        <v>312</v>
      </c>
      <c r="F164" s="188" t="n">
        <v>0</v>
      </c>
      <c r="G164" s="199" t="s">
        <v>521</v>
      </c>
    </row>
    <row r="165" customFormat="false" ht="17.05" hidden="false" customHeight="false" outlineLevel="0" collapsed="false">
      <c r="A165" s="233"/>
      <c r="B165" s="233"/>
      <c r="C165" s="130"/>
      <c r="D165" s="149"/>
      <c r="E165" s="130" t="s">
        <v>344</v>
      </c>
      <c r="F165" s="130" t="s">
        <v>444</v>
      </c>
      <c r="G165" s="199" t="s">
        <v>522</v>
      </c>
    </row>
    <row r="166" customFormat="false" ht="41.75" hidden="false" customHeight="false" outlineLevel="0" collapsed="false">
      <c r="A166" s="233"/>
      <c r="B166" s="233"/>
      <c r="C166" s="130"/>
      <c r="D166" s="236" t="s">
        <v>665</v>
      </c>
      <c r="E166" s="130"/>
      <c r="F166" s="130"/>
      <c r="G166" s="199" t="s">
        <v>666</v>
      </c>
    </row>
    <row r="167" customFormat="false" ht="31.25" hidden="false" customHeight="true" outlineLevel="0" collapsed="false">
      <c r="A167" s="233"/>
      <c r="B167" s="233"/>
      <c r="C167" s="130"/>
      <c r="D167" s="223" t="s">
        <v>667</v>
      </c>
      <c r="E167" s="130" t="s">
        <v>312</v>
      </c>
      <c r="F167" s="188" t="s">
        <v>444</v>
      </c>
      <c r="G167" s="200" t="s">
        <v>668</v>
      </c>
    </row>
    <row r="168" customFormat="false" ht="28.35" hidden="false" customHeight="false" outlineLevel="0" collapsed="false">
      <c r="A168" s="233"/>
      <c r="B168" s="233"/>
      <c r="C168" s="130"/>
      <c r="D168" s="223"/>
      <c r="E168" s="130" t="s">
        <v>344</v>
      </c>
      <c r="F168" s="188" t="n">
        <v>0</v>
      </c>
      <c r="G168" s="200" t="s">
        <v>669</v>
      </c>
    </row>
    <row r="169" customFormat="false" ht="31.25" hidden="false" customHeight="true" outlineLevel="0" collapsed="false">
      <c r="A169" s="233"/>
      <c r="B169" s="233"/>
      <c r="C169" s="130"/>
      <c r="D169" s="149" t="s">
        <v>670</v>
      </c>
      <c r="E169" s="130" t="s">
        <v>312</v>
      </c>
      <c r="F169" s="130" t="s">
        <v>657</v>
      </c>
      <c r="G169" s="200" t="s">
        <v>671</v>
      </c>
    </row>
    <row r="170" customFormat="false" ht="28.35" hidden="false" customHeight="false" outlineLevel="0" collapsed="false">
      <c r="A170" s="233"/>
      <c r="B170" s="233"/>
      <c r="C170" s="130"/>
      <c r="D170" s="149"/>
      <c r="E170" s="130" t="s">
        <v>344</v>
      </c>
      <c r="F170" s="130" t="s">
        <v>659</v>
      </c>
      <c r="G170" s="200" t="s">
        <v>672</v>
      </c>
    </row>
    <row r="171" customFormat="false" ht="17" hidden="false" customHeight="false" outlineLevel="0" collapsed="false">
      <c r="A171" s="233"/>
      <c r="B171" s="233"/>
      <c r="C171" s="130"/>
      <c r="D171" s="235"/>
      <c r="E171" s="130"/>
      <c r="F171" s="130"/>
      <c r="G171" s="199"/>
    </row>
    <row r="172" customFormat="false" ht="31.25" hidden="false" customHeight="true" outlineLevel="0" collapsed="false">
      <c r="A172" s="233" t="s">
        <v>673</v>
      </c>
      <c r="B172" s="233" t="s">
        <v>155</v>
      </c>
      <c r="C172" s="130" t="s">
        <v>28</v>
      </c>
      <c r="D172" s="144" t="s">
        <v>674</v>
      </c>
      <c r="E172" s="144"/>
      <c r="F172" s="144"/>
      <c r="G172" s="144"/>
    </row>
    <row r="173" customFormat="false" ht="17" hidden="false" customHeight="true" outlineLevel="0" collapsed="false">
      <c r="A173" s="233"/>
      <c r="B173" s="233"/>
      <c r="C173" s="233"/>
      <c r="D173" s="223" t="s">
        <v>648</v>
      </c>
      <c r="E173" s="130" t="s">
        <v>312</v>
      </c>
      <c r="F173" s="188" t="n">
        <v>0</v>
      </c>
      <c r="G173" s="199" t="s">
        <v>675</v>
      </c>
    </row>
    <row r="174" customFormat="false" ht="17.05" hidden="false" customHeight="false" outlineLevel="0" collapsed="false">
      <c r="A174" s="233"/>
      <c r="B174" s="233"/>
      <c r="C174" s="233"/>
      <c r="D174" s="223"/>
      <c r="E174" s="130" t="s">
        <v>344</v>
      </c>
      <c r="F174" s="130" t="s">
        <v>444</v>
      </c>
      <c r="G174" s="199" t="s">
        <v>519</v>
      </c>
    </row>
    <row r="175" customFormat="false" ht="29.85" hidden="false" customHeight="true" outlineLevel="0" collapsed="false">
      <c r="A175" s="233"/>
      <c r="B175" s="233"/>
      <c r="C175" s="233"/>
      <c r="D175" s="223" t="s">
        <v>676</v>
      </c>
      <c r="E175" s="130" t="s">
        <v>312</v>
      </c>
      <c r="F175" s="188" t="s">
        <v>677</v>
      </c>
      <c r="G175" s="199" t="s">
        <v>678</v>
      </c>
    </row>
    <row r="176" customFormat="false" ht="17.05" hidden="false" customHeight="false" outlineLevel="0" collapsed="false">
      <c r="A176" s="233"/>
      <c r="B176" s="233"/>
      <c r="C176" s="233"/>
      <c r="D176" s="223"/>
      <c r="E176" s="130" t="s">
        <v>344</v>
      </c>
      <c r="F176" s="130" t="s">
        <v>444</v>
      </c>
      <c r="G176" s="199" t="s">
        <v>522</v>
      </c>
    </row>
    <row r="177" customFormat="false" ht="55.2" hidden="false" customHeight="false" outlineLevel="0" collapsed="false">
      <c r="A177" s="233"/>
      <c r="B177" s="233"/>
      <c r="C177" s="233"/>
      <c r="D177" s="236" t="s">
        <v>679</v>
      </c>
      <c r="E177" s="130"/>
      <c r="F177" s="130"/>
      <c r="G177" s="199" t="s">
        <v>680</v>
      </c>
    </row>
    <row r="178" customFormat="false" ht="29.85" hidden="false" customHeight="true" outlineLevel="0" collapsed="false">
      <c r="A178" s="233"/>
      <c r="B178" s="233"/>
      <c r="C178" s="233"/>
      <c r="D178" s="223" t="s">
        <v>681</v>
      </c>
      <c r="E178" s="130" t="s">
        <v>312</v>
      </c>
      <c r="F178" s="188" t="s">
        <v>677</v>
      </c>
      <c r="G178" s="199" t="s">
        <v>682</v>
      </c>
    </row>
    <row r="179" customFormat="false" ht="28.35" hidden="false" customHeight="false" outlineLevel="0" collapsed="false">
      <c r="A179" s="233"/>
      <c r="B179" s="233"/>
      <c r="C179" s="233"/>
      <c r="D179" s="223"/>
      <c r="E179" s="130" t="s">
        <v>344</v>
      </c>
      <c r="F179" s="130" t="s">
        <v>444</v>
      </c>
      <c r="G179" s="199" t="s">
        <v>683</v>
      </c>
    </row>
    <row r="180" customFormat="false" ht="55.2" hidden="false" customHeight="false" outlineLevel="0" collapsed="false">
      <c r="A180" s="233"/>
      <c r="B180" s="233"/>
      <c r="C180" s="233"/>
      <c r="D180" s="236" t="s">
        <v>684</v>
      </c>
      <c r="E180" s="130"/>
      <c r="F180" s="130"/>
      <c r="G180" s="200" t="s">
        <v>685</v>
      </c>
    </row>
    <row r="181" customFormat="false" ht="17" hidden="false" customHeight="false" outlineLevel="0" collapsed="false">
      <c r="A181" s="233"/>
      <c r="B181" s="233"/>
      <c r="C181" s="233"/>
      <c r="D181" s="235"/>
      <c r="E181" s="130"/>
      <c r="F181" s="130"/>
      <c r="G181" s="199"/>
    </row>
    <row r="182" customFormat="false" ht="31.25" hidden="false" customHeight="true" outlineLevel="0" collapsed="false">
      <c r="A182" s="233" t="s">
        <v>686</v>
      </c>
      <c r="B182" s="233"/>
      <c r="C182" s="130" t="s">
        <v>30</v>
      </c>
      <c r="D182" s="144" t="s">
        <v>687</v>
      </c>
      <c r="E182" s="144"/>
      <c r="F182" s="144"/>
      <c r="G182" s="144"/>
    </row>
    <row r="183" customFormat="false" ht="17" hidden="false" customHeight="true" outlineLevel="0" collapsed="false">
      <c r="A183" s="233"/>
      <c r="B183" s="233"/>
      <c r="C183" s="233"/>
      <c r="D183" s="223" t="s">
        <v>663</v>
      </c>
      <c r="E183" s="130" t="s">
        <v>312</v>
      </c>
      <c r="F183" s="188" t="n">
        <v>0</v>
      </c>
      <c r="G183" s="199" t="s">
        <v>688</v>
      </c>
    </row>
    <row r="184" customFormat="false" ht="17.05" hidden="false" customHeight="false" outlineLevel="0" collapsed="false">
      <c r="A184" s="233"/>
      <c r="B184" s="233"/>
      <c r="C184" s="233"/>
      <c r="D184" s="223"/>
      <c r="E184" s="130" t="s">
        <v>344</v>
      </c>
      <c r="F184" s="130" t="s">
        <v>444</v>
      </c>
      <c r="G184" s="199" t="s">
        <v>519</v>
      </c>
    </row>
    <row r="185" customFormat="false" ht="31.25" hidden="false" customHeight="true" outlineLevel="0" collapsed="false">
      <c r="A185" s="233"/>
      <c r="B185" s="233"/>
      <c r="C185" s="233"/>
      <c r="D185" s="223" t="s">
        <v>689</v>
      </c>
      <c r="E185" s="130" t="s">
        <v>312</v>
      </c>
      <c r="F185" s="188" t="s">
        <v>677</v>
      </c>
      <c r="G185" s="199" t="s">
        <v>690</v>
      </c>
    </row>
    <row r="186" customFormat="false" ht="17.05" hidden="false" customHeight="false" outlineLevel="0" collapsed="false">
      <c r="A186" s="233"/>
      <c r="B186" s="233"/>
      <c r="C186" s="233"/>
      <c r="D186" s="223"/>
      <c r="E186" s="130" t="s">
        <v>344</v>
      </c>
      <c r="F186" s="130" t="s">
        <v>444</v>
      </c>
      <c r="G186" s="199" t="s">
        <v>522</v>
      </c>
    </row>
    <row r="187" customFormat="false" ht="68.65" hidden="false" customHeight="false" outlineLevel="0" collapsed="false">
      <c r="A187" s="233"/>
      <c r="B187" s="233"/>
      <c r="C187" s="233"/>
      <c r="D187" s="236" t="s">
        <v>679</v>
      </c>
      <c r="E187" s="130"/>
      <c r="F187" s="130"/>
      <c r="G187" s="199" t="s">
        <v>691</v>
      </c>
    </row>
    <row r="188" customFormat="false" ht="31.25" hidden="false" customHeight="true" outlineLevel="0" collapsed="false">
      <c r="A188" s="233"/>
      <c r="B188" s="233"/>
      <c r="C188" s="233"/>
      <c r="D188" s="223" t="s">
        <v>692</v>
      </c>
      <c r="E188" s="130" t="s">
        <v>312</v>
      </c>
      <c r="F188" s="188" t="s">
        <v>677</v>
      </c>
      <c r="G188" s="199" t="s">
        <v>693</v>
      </c>
    </row>
    <row r="189" customFormat="false" ht="28.35" hidden="false" customHeight="false" outlineLevel="0" collapsed="false">
      <c r="A189" s="233"/>
      <c r="B189" s="233"/>
      <c r="C189" s="233"/>
      <c r="D189" s="223"/>
      <c r="E189" s="130" t="s">
        <v>344</v>
      </c>
      <c r="F189" s="130" t="s">
        <v>444</v>
      </c>
      <c r="G189" s="199" t="s">
        <v>694</v>
      </c>
    </row>
    <row r="190" customFormat="false" ht="55.2" hidden="false" customHeight="false" outlineLevel="0" collapsed="false">
      <c r="A190" s="233"/>
      <c r="B190" s="233"/>
      <c r="C190" s="233"/>
      <c r="D190" s="236" t="s">
        <v>695</v>
      </c>
      <c r="E190" s="130"/>
      <c r="F190" s="130"/>
      <c r="G190" s="200" t="s">
        <v>696</v>
      </c>
    </row>
    <row r="191" customFormat="false" ht="17" hidden="false" customHeight="false" outlineLevel="0" collapsed="false">
      <c r="A191" s="233"/>
      <c r="B191" s="233"/>
      <c r="C191" s="233"/>
      <c r="D191" s="235"/>
      <c r="E191" s="130"/>
      <c r="F191" s="130"/>
      <c r="G191" s="199"/>
    </row>
    <row r="192" customFormat="false" ht="17" hidden="false" customHeight="true" outlineLevel="0" collapsed="false">
      <c r="A192" s="233" t="s">
        <v>697</v>
      </c>
      <c r="B192" s="233" t="s">
        <v>156</v>
      </c>
      <c r="C192" s="130" t="s">
        <v>28</v>
      </c>
      <c r="D192" s="149" t="s">
        <v>698</v>
      </c>
      <c r="E192" s="149"/>
      <c r="F192" s="149"/>
      <c r="G192" s="149"/>
    </row>
    <row r="193" customFormat="false" ht="17.05" hidden="false" customHeight="false" outlineLevel="0" collapsed="false">
      <c r="A193" s="233"/>
      <c r="B193" s="233"/>
      <c r="C193" s="233"/>
      <c r="D193" s="242" t="s">
        <v>699</v>
      </c>
      <c r="E193" s="130"/>
      <c r="F193" s="130"/>
      <c r="G193" s="200" t="s">
        <v>700</v>
      </c>
    </row>
    <row r="194" customFormat="false" ht="31.25" hidden="false" customHeight="true" outlineLevel="0" collapsed="false">
      <c r="A194" s="233"/>
      <c r="B194" s="233"/>
      <c r="C194" s="233"/>
      <c r="D194" s="223" t="s">
        <v>701</v>
      </c>
      <c r="E194" s="130" t="s">
        <v>312</v>
      </c>
      <c r="F194" s="188" t="n">
        <v>0</v>
      </c>
      <c r="G194" s="199" t="s">
        <v>702</v>
      </c>
    </row>
    <row r="195" customFormat="false" ht="17.05" hidden="false" customHeight="false" outlineLevel="0" collapsed="false">
      <c r="A195" s="233"/>
      <c r="B195" s="233"/>
      <c r="C195" s="233"/>
      <c r="D195" s="223"/>
      <c r="E195" s="130" t="s">
        <v>344</v>
      </c>
      <c r="F195" s="130"/>
      <c r="G195" s="200" t="s">
        <v>703</v>
      </c>
    </row>
    <row r="196" customFormat="false" ht="17" hidden="false" customHeight="false" outlineLevel="0" collapsed="false">
      <c r="A196" s="233"/>
      <c r="B196" s="233"/>
      <c r="C196" s="233"/>
      <c r="D196" s="235"/>
      <c r="E196" s="130"/>
      <c r="F196" s="130"/>
      <c r="G196" s="199"/>
    </row>
    <row r="197" customFormat="false" ht="17" hidden="false" customHeight="true" outlineLevel="0" collapsed="false">
      <c r="A197" s="233" t="s">
        <v>704</v>
      </c>
      <c r="B197" s="233"/>
      <c r="C197" s="130" t="s">
        <v>30</v>
      </c>
      <c r="D197" s="149" t="s">
        <v>705</v>
      </c>
      <c r="E197" s="149"/>
      <c r="F197" s="149"/>
      <c r="G197" s="149"/>
    </row>
    <row r="198" customFormat="false" ht="17.05" hidden="false" customHeight="false" outlineLevel="0" collapsed="false">
      <c r="A198" s="233"/>
      <c r="B198" s="233"/>
      <c r="C198" s="233"/>
      <c r="D198" s="242" t="s">
        <v>699</v>
      </c>
      <c r="E198" s="130"/>
      <c r="F198" s="130"/>
      <c r="G198" s="200" t="s">
        <v>700</v>
      </c>
    </row>
    <row r="199" customFormat="false" ht="31.25" hidden="false" customHeight="true" outlineLevel="0" collapsed="false">
      <c r="A199" s="233"/>
      <c r="B199" s="233"/>
      <c r="C199" s="233"/>
      <c r="D199" s="223" t="s">
        <v>706</v>
      </c>
      <c r="E199" s="130" t="s">
        <v>312</v>
      </c>
      <c r="F199" s="188" t="n">
        <v>0</v>
      </c>
      <c r="G199" s="199" t="s">
        <v>707</v>
      </c>
    </row>
    <row r="200" customFormat="false" ht="17.05" hidden="false" customHeight="false" outlineLevel="0" collapsed="false">
      <c r="A200" s="233"/>
      <c r="B200" s="233"/>
      <c r="C200" s="233"/>
      <c r="D200" s="223"/>
      <c r="E200" s="130" t="s">
        <v>344</v>
      </c>
      <c r="F200" s="130"/>
      <c r="G200" s="200" t="s">
        <v>708</v>
      </c>
    </row>
    <row r="201" customFormat="false" ht="17" hidden="false" customHeight="false" outlineLevel="0" collapsed="false">
      <c r="A201" s="233"/>
      <c r="B201" s="233"/>
      <c r="C201" s="233"/>
      <c r="D201" s="235"/>
      <c r="E201" s="130"/>
      <c r="F201" s="130"/>
      <c r="G201" s="199"/>
    </row>
    <row r="202" customFormat="false" ht="17" hidden="false" customHeight="true" outlineLevel="0" collapsed="false">
      <c r="A202" s="233" t="s">
        <v>709</v>
      </c>
      <c r="B202" s="233" t="s">
        <v>157</v>
      </c>
      <c r="C202" s="130" t="s">
        <v>28</v>
      </c>
      <c r="D202" s="149" t="s">
        <v>710</v>
      </c>
      <c r="E202" s="149"/>
      <c r="F202" s="149"/>
      <c r="G202" s="149"/>
    </row>
    <row r="203" customFormat="false" ht="17" hidden="false" customHeight="true" outlineLevel="0" collapsed="false">
      <c r="A203" s="233"/>
      <c r="B203" s="233"/>
      <c r="C203" s="233"/>
      <c r="D203" s="223" t="s">
        <v>442</v>
      </c>
      <c r="E203" s="130" t="s">
        <v>312</v>
      </c>
      <c r="F203" s="188" t="n">
        <v>0</v>
      </c>
      <c r="G203" s="199" t="s">
        <v>443</v>
      </c>
    </row>
    <row r="204" customFormat="false" ht="17.05" hidden="false" customHeight="false" outlineLevel="0" collapsed="false">
      <c r="A204" s="233"/>
      <c r="B204" s="233"/>
      <c r="C204" s="233"/>
      <c r="D204" s="223"/>
      <c r="E204" s="130" t="s">
        <v>344</v>
      </c>
      <c r="F204" s="130" t="s">
        <v>444</v>
      </c>
      <c r="G204" s="199" t="s">
        <v>445</v>
      </c>
    </row>
    <row r="205" customFormat="false" ht="28.35" hidden="false" customHeight="false" outlineLevel="0" collapsed="false">
      <c r="A205" s="233"/>
      <c r="B205" s="233"/>
      <c r="C205" s="233"/>
      <c r="D205" s="236" t="s">
        <v>711</v>
      </c>
      <c r="E205" s="130"/>
      <c r="F205" s="130"/>
      <c r="G205" s="199" t="s">
        <v>712</v>
      </c>
      <c r="H205" s="6" t="s">
        <v>713</v>
      </c>
    </row>
    <row r="206" customFormat="false" ht="29.85" hidden="false" customHeight="true" outlineLevel="0" collapsed="false">
      <c r="A206" s="233"/>
      <c r="B206" s="233"/>
      <c r="C206" s="233"/>
      <c r="D206" s="236" t="s">
        <v>714</v>
      </c>
      <c r="E206" s="130" t="s">
        <v>312</v>
      </c>
      <c r="F206" s="188" t="s">
        <v>715</v>
      </c>
      <c r="G206" s="199" t="s">
        <v>716</v>
      </c>
    </row>
    <row r="207" customFormat="false" ht="17.05" hidden="false" customHeight="false" outlineLevel="0" collapsed="false">
      <c r="A207" s="233"/>
      <c r="B207" s="233"/>
      <c r="C207" s="233"/>
      <c r="D207" s="236"/>
      <c r="E207" s="130" t="s">
        <v>344</v>
      </c>
      <c r="F207" s="130" t="s">
        <v>444</v>
      </c>
      <c r="G207" s="199" t="s">
        <v>522</v>
      </c>
    </row>
    <row r="208" customFormat="false" ht="29.85" hidden="false" customHeight="true" outlineLevel="0" collapsed="false">
      <c r="A208" s="233"/>
      <c r="B208" s="233"/>
      <c r="C208" s="233"/>
      <c r="D208" s="223" t="s">
        <v>717</v>
      </c>
      <c r="E208" s="130" t="s">
        <v>312</v>
      </c>
      <c r="F208" s="188" t="s">
        <v>718</v>
      </c>
      <c r="G208" s="199" t="s">
        <v>719</v>
      </c>
    </row>
    <row r="209" customFormat="false" ht="17.05" hidden="false" customHeight="false" outlineLevel="0" collapsed="false">
      <c r="A209" s="233"/>
      <c r="B209" s="233"/>
      <c r="C209" s="233"/>
      <c r="D209" s="223"/>
      <c r="E209" s="130" t="s">
        <v>344</v>
      </c>
      <c r="F209" s="130" t="s">
        <v>720</v>
      </c>
      <c r="G209" s="199" t="s">
        <v>721</v>
      </c>
    </row>
    <row r="210" customFormat="false" ht="17" hidden="false" customHeight="false" outlineLevel="0" collapsed="false">
      <c r="A210" s="233"/>
      <c r="B210" s="233"/>
      <c r="C210" s="233"/>
      <c r="D210" s="243"/>
      <c r="E210" s="130"/>
      <c r="F210" s="130"/>
      <c r="G210" s="199"/>
    </row>
    <row r="211" customFormat="false" ht="17" hidden="false" customHeight="true" outlineLevel="0" collapsed="false">
      <c r="A211" s="233" t="s">
        <v>722</v>
      </c>
      <c r="B211" s="233"/>
      <c r="C211" s="130" t="s">
        <v>30</v>
      </c>
      <c r="D211" s="149" t="s">
        <v>723</v>
      </c>
      <c r="E211" s="149"/>
      <c r="F211" s="149"/>
      <c r="G211" s="149"/>
    </row>
    <row r="212" customFormat="false" ht="17" hidden="false" customHeight="true" outlineLevel="0" collapsed="false">
      <c r="A212" s="233"/>
      <c r="B212" s="233"/>
      <c r="C212" s="233"/>
      <c r="D212" s="223" t="s">
        <v>442</v>
      </c>
      <c r="E212" s="130" t="s">
        <v>312</v>
      </c>
      <c r="F212" s="188" t="n">
        <v>0</v>
      </c>
      <c r="G212" s="199" t="s">
        <v>443</v>
      </c>
    </row>
    <row r="213" customFormat="false" ht="17.05" hidden="false" customHeight="false" outlineLevel="0" collapsed="false">
      <c r="A213" s="233"/>
      <c r="B213" s="233"/>
      <c r="C213" s="233"/>
      <c r="D213" s="223"/>
      <c r="E213" s="130" t="s">
        <v>344</v>
      </c>
      <c r="F213" s="130" t="s">
        <v>444</v>
      </c>
      <c r="G213" s="199" t="s">
        <v>445</v>
      </c>
    </row>
    <row r="214" customFormat="false" ht="28.35" hidden="false" customHeight="false" outlineLevel="0" collapsed="false">
      <c r="A214" s="233"/>
      <c r="B214" s="233"/>
      <c r="C214" s="233"/>
      <c r="D214" s="236" t="s">
        <v>724</v>
      </c>
      <c r="E214" s="130"/>
      <c r="F214" s="130"/>
      <c r="G214" s="199" t="s">
        <v>725</v>
      </c>
    </row>
    <row r="215" customFormat="false" ht="31.25" hidden="false" customHeight="true" outlineLevel="0" collapsed="false">
      <c r="A215" s="233"/>
      <c r="B215" s="233"/>
      <c r="C215" s="233"/>
      <c r="D215" s="236" t="s">
        <v>726</v>
      </c>
      <c r="E215" s="130" t="s">
        <v>312</v>
      </c>
      <c r="F215" s="188" t="s">
        <v>715</v>
      </c>
      <c r="G215" s="199" t="s">
        <v>727</v>
      </c>
    </row>
    <row r="216" customFormat="false" ht="17.05" hidden="false" customHeight="false" outlineLevel="0" collapsed="false">
      <c r="A216" s="233"/>
      <c r="B216" s="233"/>
      <c r="C216" s="233"/>
      <c r="D216" s="236"/>
      <c r="E216" s="130" t="s">
        <v>344</v>
      </c>
      <c r="F216" s="130" t="s">
        <v>444</v>
      </c>
      <c r="G216" s="199" t="s">
        <v>522</v>
      </c>
    </row>
    <row r="217" customFormat="false" ht="31.25" hidden="false" customHeight="true" outlineLevel="0" collapsed="false">
      <c r="A217" s="233"/>
      <c r="B217" s="233"/>
      <c r="C217" s="233"/>
      <c r="D217" s="223" t="s">
        <v>728</v>
      </c>
      <c r="E217" s="130" t="s">
        <v>312</v>
      </c>
      <c r="F217" s="188" t="s">
        <v>718</v>
      </c>
      <c r="G217" s="199" t="s">
        <v>729</v>
      </c>
    </row>
    <row r="218" customFormat="false" ht="17.05" hidden="false" customHeight="false" outlineLevel="0" collapsed="false">
      <c r="A218" s="233"/>
      <c r="B218" s="233"/>
      <c r="C218" s="233"/>
      <c r="D218" s="223"/>
      <c r="E218" s="130" t="s">
        <v>344</v>
      </c>
      <c r="F218" s="130" t="s">
        <v>720</v>
      </c>
      <c r="G218" s="199" t="s">
        <v>721</v>
      </c>
    </row>
    <row r="219" customFormat="false" ht="17" hidden="false" customHeight="false" outlineLevel="0" collapsed="false">
      <c r="A219" s="233"/>
      <c r="B219" s="233"/>
      <c r="C219" s="233"/>
      <c r="D219" s="243"/>
      <c r="E219" s="130"/>
      <c r="F219" s="130"/>
      <c r="G219" s="199"/>
    </row>
    <row r="220" customFormat="false" ht="17" hidden="false" customHeight="true" outlineLevel="0" collapsed="false">
      <c r="A220" s="233" t="s">
        <v>730</v>
      </c>
      <c r="B220" s="233" t="s">
        <v>731</v>
      </c>
      <c r="C220" s="130" t="s">
        <v>28</v>
      </c>
      <c r="D220" s="144" t="s">
        <v>732</v>
      </c>
      <c r="E220" s="144"/>
      <c r="F220" s="144"/>
      <c r="G220" s="144"/>
    </row>
    <row r="221" customFormat="false" ht="28.35" hidden="false" customHeight="false" outlineLevel="0" collapsed="false">
      <c r="A221" s="233"/>
      <c r="B221" s="233"/>
      <c r="C221" s="130"/>
      <c r="D221" s="244" t="s">
        <v>733</v>
      </c>
      <c r="E221" s="130"/>
      <c r="F221" s="130"/>
      <c r="G221" s="199" t="s">
        <v>734</v>
      </c>
    </row>
    <row r="222" customFormat="false" ht="17" hidden="false" customHeight="false" outlineLevel="0" collapsed="false">
      <c r="A222" s="233"/>
      <c r="B222" s="233"/>
      <c r="C222" s="130"/>
      <c r="D222" s="243"/>
      <c r="E222" s="130"/>
      <c r="F222" s="130"/>
      <c r="G222" s="199"/>
    </row>
    <row r="223" customFormat="false" ht="17" hidden="false" customHeight="true" outlineLevel="0" collapsed="false">
      <c r="A223" s="233" t="s">
        <v>735</v>
      </c>
      <c r="B223" s="233"/>
      <c r="C223" s="130" t="s">
        <v>30</v>
      </c>
      <c r="D223" s="144" t="s">
        <v>736</v>
      </c>
      <c r="E223" s="144"/>
      <c r="F223" s="144"/>
      <c r="G223" s="144"/>
    </row>
    <row r="224" customFormat="false" ht="28.35" hidden="false" customHeight="false" outlineLevel="0" collapsed="false">
      <c r="A224" s="233"/>
      <c r="B224" s="233"/>
      <c r="C224" s="130"/>
      <c r="D224" s="244" t="s">
        <v>737</v>
      </c>
      <c r="E224" s="130"/>
      <c r="F224" s="130"/>
      <c r="G224" s="199" t="s">
        <v>738</v>
      </c>
    </row>
    <row r="225" customFormat="false" ht="17" hidden="false" customHeight="false" outlineLevel="0" collapsed="false">
      <c r="A225" s="233"/>
      <c r="B225" s="233"/>
      <c r="C225" s="130"/>
      <c r="D225" s="243"/>
      <c r="E225" s="130"/>
      <c r="F225" s="130"/>
      <c r="G225" s="199"/>
    </row>
    <row r="226" customFormat="false" ht="45.45" hidden="false" customHeight="true" outlineLevel="0" collapsed="false">
      <c r="A226" s="233" t="s">
        <v>739</v>
      </c>
      <c r="B226" s="233" t="s">
        <v>159</v>
      </c>
      <c r="C226" s="130" t="s">
        <v>28</v>
      </c>
      <c r="D226" s="144" t="s">
        <v>740</v>
      </c>
      <c r="E226" s="144"/>
      <c r="F226" s="144"/>
      <c r="G226" s="144"/>
    </row>
    <row r="227" customFormat="false" ht="17.05" hidden="false" customHeight="true" outlineLevel="0" collapsed="false">
      <c r="A227" s="233"/>
      <c r="B227" s="233"/>
      <c r="C227" s="233"/>
      <c r="D227" s="223" t="s">
        <v>741</v>
      </c>
      <c r="E227" s="130" t="s">
        <v>312</v>
      </c>
      <c r="F227" s="188" t="n">
        <v>0</v>
      </c>
      <c r="G227" s="199" t="s">
        <v>742</v>
      </c>
    </row>
    <row r="228" customFormat="false" ht="17.05" hidden="false" customHeight="false" outlineLevel="0" collapsed="false">
      <c r="A228" s="233"/>
      <c r="B228" s="233"/>
      <c r="C228" s="233"/>
      <c r="D228" s="223"/>
      <c r="E228" s="130" t="s">
        <v>344</v>
      </c>
      <c r="F228" s="130" t="s">
        <v>444</v>
      </c>
      <c r="G228" s="199" t="s">
        <v>519</v>
      </c>
    </row>
    <row r="229" customFormat="false" ht="31.25" hidden="false" customHeight="true" outlineLevel="0" collapsed="false">
      <c r="A229" s="233"/>
      <c r="B229" s="233"/>
      <c r="C229" s="233"/>
      <c r="D229" s="223" t="s">
        <v>743</v>
      </c>
      <c r="E229" s="130" t="s">
        <v>312</v>
      </c>
      <c r="F229" s="188" t="s">
        <v>444</v>
      </c>
      <c r="G229" s="199" t="s">
        <v>744</v>
      </c>
    </row>
    <row r="230" customFormat="false" ht="17.05" hidden="false" customHeight="false" outlineLevel="0" collapsed="false">
      <c r="A230" s="233"/>
      <c r="B230" s="233"/>
      <c r="C230" s="233"/>
      <c r="D230" s="223"/>
      <c r="E230" s="130" t="s">
        <v>344</v>
      </c>
      <c r="F230" s="130" t="s">
        <v>444</v>
      </c>
      <c r="G230" s="199" t="s">
        <v>745</v>
      </c>
    </row>
    <row r="231" customFormat="false" ht="31.25" hidden="false" customHeight="true" outlineLevel="0" collapsed="false">
      <c r="A231" s="233"/>
      <c r="B231" s="233"/>
      <c r="C231" s="233"/>
      <c r="D231" s="223" t="s">
        <v>746</v>
      </c>
      <c r="E231" s="130" t="s">
        <v>312</v>
      </c>
      <c r="F231" s="188" t="n">
        <v>0</v>
      </c>
      <c r="G231" s="199" t="s">
        <v>747</v>
      </c>
      <c r="H231" s="68" t="s">
        <v>748</v>
      </c>
    </row>
    <row r="232" customFormat="false" ht="17.05" hidden="false" customHeight="false" outlineLevel="0" collapsed="false">
      <c r="A232" s="233"/>
      <c r="B232" s="233"/>
      <c r="C232" s="233"/>
      <c r="D232" s="223"/>
      <c r="E232" s="130" t="s">
        <v>344</v>
      </c>
      <c r="F232" s="130" t="s">
        <v>749</v>
      </c>
      <c r="G232" s="200" t="s">
        <v>750</v>
      </c>
    </row>
    <row r="233" customFormat="false" ht="59.7" hidden="false" customHeight="true" outlineLevel="0" collapsed="false">
      <c r="A233" s="233"/>
      <c r="B233" s="233"/>
      <c r="C233" s="233"/>
      <c r="D233" s="223" t="s">
        <v>751</v>
      </c>
      <c r="E233" s="130" t="s">
        <v>312</v>
      </c>
      <c r="F233" s="188" t="n">
        <v>0</v>
      </c>
      <c r="G233" s="199" t="s">
        <v>752</v>
      </c>
    </row>
    <row r="234" customFormat="false" ht="17.05" hidden="false" customHeight="false" outlineLevel="0" collapsed="false">
      <c r="A234" s="233"/>
      <c r="B234" s="233"/>
      <c r="C234" s="233"/>
      <c r="D234" s="223"/>
      <c r="E234" s="130" t="s">
        <v>344</v>
      </c>
      <c r="F234" s="188" t="s">
        <v>749</v>
      </c>
      <c r="G234" s="200" t="s">
        <v>753</v>
      </c>
    </row>
    <row r="235" customFormat="false" ht="45.45" hidden="false" customHeight="true" outlineLevel="0" collapsed="false">
      <c r="A235" s="233"/>
      <c r="B235" s="233"/>
      <c r="C235" s="233"/>
      <c r="D235" s="223" t="s">
        <v>754</v>
      </c>
      <c r="E235" s="130"/>
      <c r="F235" s="188"/>
      <c r="G235" s="200" t="s">
        <v>755</v>
      </c>
    </row>
    <row r="236" customFormat="false" ht="17" hidden="false" customHeight="false" outlineLevel="0" collapsed="false">
      <c r="A236" s="233"/>
      <c r="B236" s="233"/>
      <c r="C236" s="233"/>
      <c r="D236" s="223"/>
      <c r="E236" s="130"/>
      <c r="F236" s="188"/>
      <c r="G236" s="200"/>
    </row>
    <row r="237" customFormat="false" ht="45.45" hidden="false" customHeight="true" outlineLevel="0" collapsed="false">
      <c r="A237" s="233" t="s">
        <v>756</v>
      </c>
      <c r="B237" s="233"/>
      <c r="C237" s="130" t="s">
        <v>30</v>
      </c>
      <c r="D237" s="144" t="s">
        <v>757</v>
      </c>
      <c r="E237" s="144"/>
      <c r="F237" s="144"/>
      <c r="G237" s="144"/>
    </row>
    <row r="238" customFormat="false" ht="17.05" hidden="false" customHeight="true" outlineLevel="0" collapsed="false">
      <c r="A238" s="233"/>
      <c r="B238" s="233"/>
      <c r="C238" s="233"/>
      <c r="D238" s="223" t="s">
        <v>758</v>
      </c>
      <c r="E238" s="130" t="s">
        <v>312</v>
      </c>
      <c r="F238" s="188" t="n">
        <v>0</v>
      </c>
      <c r="G238" s="199" t="s">
        <v>759</v>
      </c>
    </row>
    <row r="239" customFormat="false" ht="17.05" hidden="false" customHeight="false" outlineLevel="0" collapsed="false">
      <c r="A239" s="233"/>
      <c r="B239" s="233"/>
      <c r="C239" s="233"/>
      <c r="D239" s="223"/>
      <c r="E239" s="130" t="s">
        <v>344</v>
      </c>
      <c r="F239" s="130" t="s">
        <v>444</v>
      </c>
      <c r="G239" s="199" t="s">
        <v>519</v>
      </c>
    </row>
    <row r="240" customFormat="false" ht="17.05" hidden="false" customHeight="true" outlineLevel="0" collapsed="false">
      <c r="A240" s="233"/>
      <c r="B240" s="233"/>
      <c r="C240" s="233"/>
      <c r="D240" s="223" t="s">
        <v>760</v>
      </c>
      <c r="E240" s="130" t="s">
        <v>312</v>
      </c>
      <c r="F240" s="188" t="s">
        <v>444</v>
      </c>
      <c r="G240" s="199" t="s">
        <v>761</v>
      </c>
    </row>
    <row r="241" customFormat="false" ht="17.05" hidden="false" customHeight="false" outlineLevel="0" collapsed="false">
      <c r="A241" s="233"/>
      <c r="B241" s="233"/>
      <c r="C241" s="233"/>
      <c r="D241" s="223"/>
      <c r="E241" s="130" t="s">
        <v>344</v>
      </c>
      <c r="F241" s="130" t="s">
        <v>444</v>
      </c>
      <c r="G241" s="199" t="s">
        <v>762</v>
      </c>
    </row>
    <row r="242" customFormat="false" ht="31.25" hidden="false" customHeight="true" outlineLevel="0" collapsed="false">
      <c r="A242" s="233"/>
      <c r="B242" s="233"/>
      <c r="C242" s="233"/>
      <c r="D242" s="223" t="s">
        <v>763</v>
      </c>
      <c r="E242" s="130" t="s">
        <v>312</v>
      </c>
      <c r="F242" s="188" t="n">
        <v>0</v>
      </c>
      <c r="G242" s="199" t="s">
        <v>764</v>
      </c>
    </row>
    <row r="243" customFormat="false" ht="17.05" hidden="false" customHeight="false" outlineLevel="0" collapsed="false">
      <c r="A243" s="233"/>
      <c r="B243" s="233"/>
      <c r="C243" s="233"/>
      <c r="D243" s="223"/>
      <c r="E243" s="130" t="s">
        <v>344</v>
      </c>
      <c r="F243" s="130" t="s">
        <v>749</v>
      </c>
      <c r="G243" s="200" t="s">
        <v>750</v>
      </c>
    </row>
    <row r="244" customFormat="false" ht="59.7" hidden="false" customHeight="true" outlineLevel="0" collapsed="false">
      <c r="A244" s="233"/>
      <c r="B244" s="233"/>
      <c r="C244" s="233"/>
      <c r="D244" s="223" t="s">
        <v>765</v>
      </c>
      <c r="E244" s="130" t="s">
        <v>312</v>
      </c>
      <c r="F244" s="188" t="n">
        <v>0</v>
      </c>
      <c r="G244" s="199" t="s">
        <v>766</v>
      </c>
    </row>
    <row r="245" customFormat="false" ht="17.05" hidden="false" customHeight="false" outlineLevel="0" collapsed="false">
      <c r="A245" s="233"/>
      <c r="B245" s="233"/>
      <c r="C245" s="233"/>
      <c r="D245" s="223"/>
      <c r="E245" s="130" t="s">
        <v>344</v>
      </c>
      <c r="F245" s="188" t="s">
        <v>749</v>
      </c>
      <c r="G245" s="200" t="s">
        <v>753</v>
      </c>
    </row>
    <row r="246" customFormat="false" ht="28.35" hidden="false" customHeight="false" outlineLevel="0" collapsed="false">
      <c r="A246" s="233"/>
      <c r="B246" s="233"/>
      <c r="C246" s="233"/>
      <c r="D246" s="223" t="s">
        <v>754</v>
      </c>
      <c r="E246" s="130"/>
      <c r="F246" s="188"/>
      <c r="G246" s="200" t="s">
        <v>755</v>
      </c>
    </row>
    <row r="247" customFormat="false" ht="17" hidden="false" customHeight="false" outlineLevel="0" collapsed="false">
      <c r="A247" s="233"/>
      <c r="B247" s="233"/>
      <c r="C247" s="233"/>
      <c r="D247" s="223"/>
      <c r="E247" s="130"/>
      <c r="F247" s="188"/>
      <c r="G247" s="200"/>
    </row>
    <row r="248" customFormat="false" ht="17.05" hidden="false" customHeight="true" outlineLevel="0" collapsed="false">
      <c r="A248" s="233" t="s">
        <v>767</v>
      </c>
      <c r="B248" s="233" t="s">
        <v>160</v>
      </c>
      <c r="C248" s="130" t="s">
        <v>28</v>
      </c>
      <c r="D248" s="144" t="s">
        <v>768</v>
      </c>
      <c r="E248" s="144"/>
      <c r="F248" s="144"/>
      <c r="G248" s="144"/>
    </row>
    <row r="249" customFormat="false" ht="17.05" hidden="false" customHeight="false" outlineLevel="0" collapsed="false">
      <c r="A249" s="233"/>
      <c r="B249" s="233"/>
      <c r="C249" s="233"/>
      <c r="D249" s="242" t="s">
        <v>769</v>
      </c>
      <c r="E249" s="130"/>
      <c r="F249" s="130"/>
      <c r="G249" s="200" t="s">
        <v>770</v>
      </c>
    </row>
    <row r="250" customFormat="false" ht="45.45" hidden="false" customHeight="true" outlineLevel="0" collapsed="false">
      <c r="A250" s="233"/>
      <c r="B250" s="233"/>
      <c r="C250" s="233"/>
      <c r="D250" s="223" t="s">
        <v>771</v>
      </c>
      <c r="E250" s="130" t="s">
        <v>312</v>
      </c>
      <c r="F250" s="188" t="n">
        <v>0</v>
      </c>
      <c r="G250" s="199" t="s">
        <v>772</v>
      </c>
      <c r="H250" s="6" t="s">
        <v>773</v>
      </c>
    </row>
    <row r="251" customFormat="false" ht="41.75" hidden="false" customHeight="false" outlineLevel="0" collapsed="false">
      <c r="A251" s="233"/>
      <c r="B251" s="233"/>
      <c r="C251" s="233"/>
      <c r="D251" s="223"/>
      <c r="E251" s="130" t="s">
        <v>344</v>
      </c>
      <c r="F251" s="130"/>
      <c r="G251" s="199" t="s">
        <v>774</v>
      </c>
    </row>
    <row r="252" customFormat="false" ht="17" hidden="false" customHeight="false" outlineLevel="0" collapsed="false">
      <c r="A252" s="233"/>
      <c r="B252" s="233"/>
      <c r="C252" s="233"/>
      <c r="D252" s="243"/>
      <c r="E252" s="245"/>
      <c r="F252" s="245"/>
      <c r="G252" s="199"/>
    </row>
    <row r="253" customFormat="false" ht="17.05" hidden="false" customHeight="true" outlineLevel="0" collapsed="false">
      <c r="A253" s="233" t="s">
        <v>775</v>
      </c>
      <c r="B253" s="233"/>
      <c r="C253" s="130" t="s">
        <v>30</v>
      </c>
      <c r="D253" s="144" t="s">
        <v>776</v>
      </c>
      <c r="E253" s="144"/>
      <c r="F253" s="144"/>
      <c r="G253" s="144"/>
    </row>
    <row r="254" customFormat="false" ht="17.05" hidden="false" customHeight="false" outlineLevel="0" collapsed="false">
      <c r="A254" s="233"/>
      <c r="B254" s="233"/>
      <c r="C254" s="233"/>
      <c r="D254" s="242" t="s">
        <v>769</v>
      </c>
      <c r="E254" s="130"/>
      <c r="F254" s="130"/>
      <c r="G254" s="200" t="s">
        <v>770</v>
      </c>
    </row>
    <row r="255" customFormat="false" ht="45.45" hidden="false" customHeight="true" outlineLevel="0" collapsed="false">
      <c r="A255" s="233"/>
      <c r="B255" s="233"/>
      <c r="C255" s="233"/>
      <c r="D255" s="223" t="s">
        <v>777</v>
      </c>
      <c r="E255" s="130" t="s">
        <v>312</v>
      </c>
      <c r="F255" s="188" t="n">
        <v>0</v>
      </c>
      <c r="G255" s="199" t="s">
        <v>778</v>
      </c>
    </row>
    <row r="256" customFormat="false" ht="41.75" hidden="false" customHeight="false" outlineLevel="0" collapsed="false">
      <c r="A256" s="233"/>
      <c r="B256" s="233"/>
      <c r="C256" s="233"/>
      <c r="D256" s="223"/>
      <c r="E256" s="130" t="s">
        <v>344</v>
      </c>
      <c r="F256" s="130"/>
      <c r="G256" s="199" t="s">
        <v>779</v>
      </c>
    </row>
    <row r="257" customFormat="false" ht="17" hidden="false" customHeight="false" outlineLevel="0" collapsed="false">
      <c r="A257" s="233"/>
      <c r="B257" s="233"/>
      <c r="C257" s="233"/>
      <c r="D257" s="243"/>
      <c r="E257" s="130"/>
      <c r="F257" s="130"/>
      <c r="G257" s="199"/>
    </row>
    <row r="258" customFormat="false" ht="17.05" hidden="false" customHeight="true" outlineLevel="0" collapsed="false">
      <c r="A258" s="233" t="s">
        <v>780</v>
      </c>
      <c r="B258" s="233" t="s">
        <v>161</v>
      </c>
      <c r="C258" s="233"/>
      <c r="D258" s="144" t="s">
        <v>781</v>
      </c>
      <c r="E258" s="144"/>
      <c r="F258" s="144"/>
      <c r="G258" s="144"/>
    </row>
    <row r="259" customFormat="false" ht="28.35" hidden="false" customHeight="false" outlineLevel="0" collapsed="false">
      <c r="A259" s="233"/>
      <c r="B259" s="233"/>
      <c r="C259" s="233"/>
      <c r="D259" s="244" t="s">
        <v>782</v>
      </c>
      <c r="E259" s="245"/>
      <c r="F259" s="245"/>
      <c r="G259" s="246" t="s">
        <v>783</v>
      </c>
    </row>
    <row r="1048547" customFormat="false" ht="12.8" hidden="false" customHeight="true" outlineLevel="0" collapsed="false"/>
    <row r="1048548" customFormat="false" ht="12.8" hidden="false" customHeight="true" outlineLevel="0" collapsed="false"/>
    <row r="1048549" customFormat="false" ht="12.8" hidden="false" customHeight="true" outlineLevel="0" collapsed="false"/>
    <row r="1048550" customFormat="false" ht="12.8" hidden="false" customHeight="true" outlineLevel="0" collapsed="false"/>
    <row r="1048551" customFormat="false" ht="12.8" hidden="false" customHeight="true" outlineLevel="0" collapsed="false"/>
    <row r="1048552" customFormat="false" ht="12.8" hidden="false" customHeight="true" outlineLevel="0" collapsed="false"/>
    <row r="1048553" customFormat="false" ht="12.8" hidden="false" customHeight="true" outlineLevel="0" collapsed="false"/>
    <row r="1048554" customFormat="false" ht="12.8" hidden="false" customHeight="true" outlineLevel="0" collapsed="false"/>
    <row r="1048555" customFormat="false" ht="12.8" hidden="false" customHeight="true" outlineLevel="0" collapsed="false"/>
    <row r="1048556" customFormat="false" ht="12.8" hidden="false" customHeight="true" outlineLevel="0" collapsed="false"/>
    <row r="1048557" customFormat="false" ht="12.8" hidden="false" customHeight="true" outlineLevel="0" collapsed="false"/>
    <row r="1048558" customFormat="false" ht="12.8" hidden="false" customHeight="true" outlineLevel="0" collapsed="false"/>
    <row r="1048559" customFormat="false" ht="12.8" hidden="false" customHeight="true" outlineLevel="0" collapsed="false"/>
    <row r="1048560" customFormat="false" ht="12.8" hidden="false" customHeight="true" outlineLevel="0" collapsed="false"/>
    <row r="1048561" customFormat="false" ht="12.8" hidden="false" customHeight="true" outlineLevel="0" collapsed="false"/>
    <row r="1048562" customFormat="false" ht="12.8" hidden="false" customHeight="true" outlineLevel="0" collapsed="false"/>
    <row r="1048563" customFormat="false" ht="12.8" hidden="false" customHeight="true" outlineLevel="0" collapsed="false"/>
    <row r="1048564" customFormat="false" ht="12.8" hidden="false" customHeight="true" outlineLevel="0" collapsed="false"/>
    <row r="1048565" customFormat="false" ht="12.8" hidden="false" customHeight="true" outlineLevel="0" collapsed="false"/>
    <row r="1048566" customFormat="false" ht="12.8" hidden="false" customHeight="true" outlineLevel="0" collapsed="false"/>
    <row r="1048567" customFormat="false" ht="12.8" hidden="false" customHeight="true" outlineLevel="0" collapsed="false"/>
    <row r="1048568" customFormat="false" ht="12.8" hidden="false" customHeight="true" outlineLevel="0" collapsed="false"/>
    <row r="1048569" customFormat="false" ht="12.8" hidden="false" customHeight="true" outlineLevel="0" collapsed="false"/>
    <row r="1048570" customFormat="false" ht="12.8" hidden="false" customHeight="true" outlineLevel="0" collapsed="false"/>
    <row r="1048571" customFormat="false" ht="12.8" hidden="false" customHeight="true" outlineLevel="0" collapsed="false"/>
    <row r="1048572" customFormat="false" ht="12.8" hidden="false" customHeight="true" outlineLevel="0" collapsed="false"/>
    <row r="1048573" customFormat="false" ht="12.8" hidden="false" customHeight="true" outlineLevel="0" collapsed="false"/>
    <row r="1048574" customFormat="false" ht="12.8" hidden="false" customHeight="true" outlineLevel="0" collapsed="false"/>
    <row r="1048575" customFormat="false" ht="12.8" hidden="false" customHeight="true" outlineLevel="0" collapsed="false"/>
    <row r="1048576" customFormat="false" ht="12.8" hidden="false" customHeight="true" outlineLevel="0" collapsed="false"/>
  </sheetData>
  <sheetProtection sheet="true" password="cc3d" objects="true" scenarios="true"/>
  <mergeCells count="192">
    <mergeCell ref="B3:C3"/>
    <mergeCell ref="A4:A30"/>
    <mergeCell ref="B4:B57"/>
    <mergeCell ref="C4:C30"/>
    <mergeCell ref="D4:G4"/>
    <mergeCell ref="D5:D6"/>
    <mergeCell ref="D8:D9"/>
    <mergeCell ref="D10:D11"/>
    <mergeCell ref="D12:D13"/>
    <mergeCell ref="D14:D15"/>
    <mergeCell ref="D16:D17"/>
    <mergeCell ref="D18:D19"/>
    <mergeCell ref="D20:D21"/>
    <mergeCell ref="D22:D23"/>
    <mergeCell ref="D24:D25"/>
    <mergeCell ref="D26:D27"/>
    <mergeCell ref="D28:D29"/>
    <mergeCell ref="A31:A57"/>
    <mergeCell ref="C31:C57"/>
    <mergeCell ref="D31:G31"/>
    <mergeCell ref="D32:D33"/>
    <mergeCell ref="D35:D36"/>
    <mergeCell ref="D37:D38"/>
    <mergeCell ref="D39:D40"/>
    <mergeCell ref="D41:D42"/>
    <mergeCell ref="D43:D44"/>
    <mergeCell ref="D45:D46"/>
    <mergeCell ref="D47:D48"/>
    <mergeCell ref="D49:D50"/>
    <mergeCell ref="D51:D52"/>
    <mergeCell ref="D53:D54"/>
    <mergeCell ref="D55:D56"/>
    <mergeCell ref="A58:A68"/>
    <mergeCell ref="B58:B79"/>
    <mergeCell ref="C58:C68"/>
    <mergeCell ref="D58:G58"/>
    <mergeCell ref="D59:D60"/>
    <mergeCell ref="D61:D62"/>
    <mergeCell ref="D64:D65"/>
    <mergeCell ref="D66:D67"/>
    <mergeCell ref="A69:A79"/>
    <mergeCell ref="C69:C79"/>
    <mergeCell ref="D69:G69"/>
    <mergeCell ref="D70:D71"/>
    <mergeCell ref="D72:D73"/>
    <mergeCell ref="D75:D76"/>
    <mergeCell ref="D77:D78"/>
    <mergeCell ref="A80:A108"/>
    <mergeCell ref="B80:B110"/>
    <mergeCell ref="C80:C108"/>
    <mergeCell ref="D80:G80"/>
    <mergeCell ref="H80:L80"/>
    <mergeCell ref="D81:D82"/>
    <mergeCell ref="H81:L82"/>
    <mergeCell ref="D83:D84"/>
    <mergeCell ref="H83:L88"/>
    <mergeCell ref="D85:D86"/>
    <mergeCell ref="D87:D88"/>
    <mergeCell ref="D89:D90"/>
    <mergeCell ref="H89:L96"/>
    <mergeCell ref="D91:D92"/>
    <mergeCell ref="D93:D94"/>
    <mergeCell ref="D95:D96"/>
    <mergeCell ref="D97:D98"/>
    <mergeCell ref="H97:L98"/>
    <mergeCell ref="D99:D100"/>
    <mergeCell ref="H99:L106"/>
    <mergeCell ref="D101:D102"/>
    <mergeCell ref="D103:D104"/>
    <mergeCell ref="D105:D106"/>
    <mergeCell ref="D107:D108"/>
    <mergeCell ref="H107:L108"/>
    <mergeCell ref="A109:A110"/>
    <mergeCell ref="C109:C110"/>
    <mergeCell ref="D109:G109"/>
    <mergeCell ref="H109:L109"/>
    <mergeCell ref="D110:G110"/>
    <mergeCell ref="A111:A114"/>
    <mergeCell ref="B111:B118"/>
    <mergeCell ref="C111:C114"/>
    <mergeCell ref="D111:G111"/>
    <mergeCell ref="D112:D113"/>
    <mergeCell ref="A115:A118"/>
    <mergeCell ref="C115:C118"/>
    <mergeCell ref="D115:G115"/>
    <mergeCell ref="D116:D117"/>
    <mergeCell ref="A119:A122"/>
    <mergeCell ref="B119:C122"/>
    <mergeCell ref="D119:G119"/>
    <mergeCell ref="D120:D121"/>
    <mergeCell ref="A123:A135"/>
    <mergeCell ref="B123:B148"/>
    <mergeCell ref="C123:C135"/>
    <mergeCell ref="D123:G123"/>
    <mergeCell ref="D125:D126"/>
    <mergeCell ref="D127:D128"/>
    <mergeCell ref="D129:D130"/>
    <mergeCell ref="D131:D132"/>
    <mergeCell ref="D133:D134"/>
    <mergeCell ref="A136:A148"/>
    <mergeCell ref="C136:C148"/>
    <mergeCell ref="D136:G136"/>
    <mergeCell ref="D138:D139"/>
    <mergeCell ref="D140:D141"/>
    <mergeCell ref="D142:D143"/>
    <mergeCell ref="D144:D145"/>
    <mergeCell ref="D146:D147"/>
    <mergeCell ref="A149:G149"/>
    <mergeCell ref="A150:A160"/>
    <mergeCell ref="B150:B171"/>
    <mergeCell ref="C150:C160"/>
    <mergeCell ref="D150:G150"/>
    <mergeCell ref="D151:D152"/>
    <mergeCell ref="D153:D154"/>
    <mergeCell ref="D156:D157"/>
    <mergeCell ref="D158:D159"/>
    <mergeCell ref="A161:A171"/>
    <mergeCell ref="C161:C171"/>
    <mergeCell ref="D161:G161"/>
    <mergeCell ref="D162:D163"/>
    <mergeCell ref="D164:D165"/>
    <mergeCell ref="D167:D168"/>
    <mergeCell ref="D169:D170"/>
    <mergeCell ref="A172:A181"/>
    <mergeCell ref="B172:B191"/>
    <mergeCell ref="C172:C181"/>
    <mergeCell ref="D172:G172"/>
    <mergeCell ref="D173:D174"/>
    <mergeCell ref="D175:D176"/>
    <mergeCell ref="D178:D179"/>
    <mergeCell ref="A182:A191"/>
    <mergeCell ref="C182:C191"/>
    <mergeCell ref="D182:G182"/>
    <mergeCell ref="D183:D184"/>
    <mergeCell ref="D185:D186"/>
    <mergeCell ref="D188:D189"/>
    <mergeCell ref="A192:A196"/>
    <mergeCell ref="B192:B201"/>
    <mergeCell ref="C192:C196"/>
    <mergeCell ref="D192:G192"/>
    <mergeCell ref="D194:D195"/>
    <mergeCell ref="A197:A201"/>
    <mergeCell ref="C197:C201"/>
    <mergeCell ref="D197:G197"/>
    <mergeCell ref="D199:D200"/>
    <mergeCell ref="A202:A210"/>
    <mergeCell ref="B202:B219"/>
    <mergeCell ref="C202:C210"/>
    <mergeCell ref="D202:G202"/>
    <mergeCell ref="D203:D204"/>
    <mergeCell ref="D206:D207"/>
    <mergeCell ref="D208:D209"/>
    <mergeCell ref="A211:A219"/>
    <mergeCell ref="C211:C219"/>
    <mergeCell ref="D211:G211"/>
    <mergeCell ref="D212:D213"/>
    <mergeCell ref="D215:D216"/>
    <mergeCell ref="D217:D218"/>
    <mergeCell ref="A220:A222"/>
    <mergeCell ref="B220:B225"/>
    <mergeCell ref="C220:C222"/>
    <mergeCell ref="D220:G220"/>
    <mergeCell ref="A223:A225"/>
    <mergeCell ref="C223:C225"/>
    <mergeCell ref="D223:G223"/>
    <mergeCell ref="A226:A236"/>
    <mergeCell ref="B226:B247"/>
    <mergeCell ref="C226:C236"/>
    <mergeCell ref="D226:G226"/>
    <mergeCell ref="D227:D228"/>
    <mergeCell ref="D229:D230"/>
    <mergeCell ref="D231:D232"/>
    <mergeCell ref="D233:D234"/>
    <mergeCell ref="A237:A247"/>
    <mergeCell ref="C237:C247"/>
    <mergeCell ref="D237:G237"/>
    <mergeCell ref="D238:D239"/>
    <mergeCell ref="D240:D241"/>
    <mergeCell ref="D242:D243"/>
    <mergeCell ref="D244:D245"/>
    <mergeCell ref="A248:A252"/>
    <mergeCell ref="B248:B257"/>
    <mergeCell ref="C248:C252"/>
    <mergeCell ref="D248:G248"/>
    <mergeCell ref="D250:D251"/>
    <mergeCell ref="A253:A257"/>
    <mergeCell ref="C253:C257"/>
    <mergeCell ref="D253:G253"/>
    <mergeCell ref="D255:D256"/>
    <mergeCell ref="A258:A259"/>
    <mergeCell ref="B258:C259"/>
    <mergeCell ref="D258:G258"/>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Roman,標準"&amp;A</oddHeader>
    <oddFooter>&amp;C&amp;"Times New Roman,標準"ページ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332"/>
  <sheetViews>
    <sheetView showFormulas="false" showGridLines="true" showRowColHeaders="true" showZeros="true" rightToLeft="false" tabSelected="false" showOutlineSymbols="true" defaultGridColor="true" view="normal" topLeftCell="A1" colorId="64" zoomScale="105" zoomScaleNormal="105" zoomScalePageLayoutView="100" workbookViewId="0">
      <selection pane="topLeft" activeCell="A2" activeCellId="0" sqref="A2"/>
    </sheetView>
  </sheetViews>
  <sheetFormatPr defaultColWidth="10.5703125" defaultRowHeight="17" customHeight="true" zeroHeight="false" outlineLevelRow="0" outlineLevelCol="0"/>
  <cols>
    <col collapsed="false" customWidth="false" hidden="false" outlineLevel="0" max="1" min="1" style="210" width="10.56"/>
    <col collapsed="false" customWidth="true" hidden="false" outlineLevel="0" max="2" min="2" style="210" width="9.69"/>
    <col collapsed="false" customWidth="true" hidden="false" outlineLevel="0" max="3" min="3" style="247" width="9.43"/>
    <col collapsed="false" customWidth="true" hidden="false" outlineLevel="0" max="4" min="4" style="228" width="29.56"/>
    <col collapsed="false" customWidth="true" hidden="false" outlineLevel="0" max="5" min="5" style="248" width="5.68"/>
    <col collapsed="false" customWidth="true" hidden="false" outlineLevel="0" max="6" min="6" style="231" width="5.43"/>
    <col collapsed="false" customWidth="true" hidden="false" outlineLevel="0" max="7" min="7" style="228" width="66.31"/>
  </cols>
  <sheetData>
    <row r="1" customFormat="false" ht="17" hidden="false" customHeight="false" outlineLevel="0" collapsed="false">
      <c r="A1" s="6" t="s">
        <v>784</v>
      </c>
    </row>
    <row r="3" customFormat="false" ht="28.35" hidden="false" customHeight="false" outlineLevel="0" collapsed="false">
      <c r="A3" s="134" t="s">
        <v>303</v>
      </c>
      <c r="B3" s="134" t="s">
        <v>304</v>
      </c>
      <c r="C3" s="134"/>
      <c r="D3" s="232" t="s">
        <v>305</v>
      </c>
      <c r="E3" s="134" t="s">
        <v>306</v>
      </c>
      <c r="F3" s="188" t="s">
        <v>307</v>
      </c>
      <c r="G3" s="232" t="s">
        <v>308</v>
      </c>
    </row>
    <row r="4" customFormat="false" ht="17.05" hidden="false" customHeight="true" outlineLevel="0" collapsed="false">
      <c r="A4" s="134" t="s">
        <v>785</v>
      </c>
      <c r="B4" s="134" t="s">
        <v>42</v>
      </c>
      <c r="C4" s="233" t="s">
        <v>236</v>
      </c>
      <c r="D4" s="199" t="s">
        <v>786</v>
      </c>
      <c r="E4" s="199"/>
      <c r="F4" s="199"/>
      <c r="G4" s="199"/>
    </row>
    <row r="5" customFormat="false" ht="17.05" hidden="false" customHeight="false" outlineLevel="0" collapsed="false">
      <c r="A5" s="134"/>
      <c r="B5" s="134"/>
      <c r="C5" s="233"/>
      <c r="D5" s="249" t="s">
        <v>787</v>
      </c>
      <c r="E5" s="20"/>
      <c r="F5" s="187"/>
      <c r="G5" s="199" t="s">
        <v>788</v>
      </c>
    </row>
    <row r="6" customFormat="false" ht="17" hidden="false" customHeight="false" outlineLevel="0" collapsed="false">
      <c r="A6" s="134"/>
      <c r="B6" s="134"/>
      <c r="C6" s="233"/>
      <c r="D6" s="199"/>
      <c r="E6" s="250"/>
      <c r="F6" s="234"/>
      <c r="G6" s="199"/>
    </row>
    <row r="7" customFormat="false" ht="17.05" hidden="false" customHeight="true" outlineLevel="0" collapsed="false">
      <c r="A7" s="134" t="s">
        <v>789</v>
      </c>
      <c r="B7" s="134" t="s">
        <v>42</v>
      </c>
      <c r="C7" s="233" t="s">
        <v>237</v>
      </c>
      <c r="D7" s="199" t="s">
        <v>790</v>
      </c>
      <c r="E7" s="199"/>
      <c r="F7" s="199"/>
      <c r="G7" s="199"/>
    </row>
    <row r="8" customFormat="false" ht="17.05" hidden="false" customHeight="false" outlineLevel="0" collapsed="false">
      <c r="A8" s="134"/>
      <c r="B8" s="134"/>
      <c r="C8" s="233"/>
      <c r="D8" s="249" t="s">
        <v>791</v>
      </c>
      <c r="E8" s="250"/>
      <c r="F8" s="234"/>
      <c r="G8" s="199" t="s">
        <v>792</v>
      </c>
    </row>
    <row r="9" customFormat="false" ht="17" hidden="false" customHeight="false" outlineLevel="0" collapsed="false">
      <c r="A9" s="134"/>
      <c r="B9" s="134"/>
      <c r="C9" s="233"/>
      <c r="D9" s="199"/>
      <c r="E9" s="250"/>
      <c r="F9" s="234"/>
      <c r="G9" s="199"/>
    </row>
    <row r="10" customFormat="false" ht="17.05" hidden="false" customHeight="true" outlineLevel="0" collapsed="false">
      <c r="A10" s="134" t="s">
        <v>793</v>
      </c>
      <c r="B10" s="223" t="s">
        <v>238</v>
      </c>
      <c r="C10" s="223"/>
      <c r="D10" s="251" t="s">
        <v>794</v>
      </c>
      <c r="E10" s="251"/>
      <c r="F10" s="251"/>
      <c r="G10" s="251"/>
    </row>
    <row r="11" customFormat="false" ht="17.05" hidden="false" customHeight="false" outlineLevel="0" collapsed="false">
      <c r="A11" s="134"/>
      <c r="B11" s="223"/>
      <c r="C11" s="223"/>
      <c r="D11" s="200" t="s">
        <v>795</v>
      </c>
      <c r="E11" s="20"/>
      <c r="F11" s="187"/>
      <c r="G11" s="199" t="s">
        <v>796</v>
      </c>
    </row>
    <row r="12" customFormat="false" ht="17" hidden="false" customHeight="false" outlineLevel="0" collapsed="false">
      <c r="A12" s="134"/>
      <c r="B12" s="223"/>
      <c r="C12" s="223"/>
      <c r="D12" s="199"/>
      <c r="E12" s="250"/>
      <c r="F12" s="234"/>
      <c r="G12" s="199"/>
    </row>
    <row r="13" customFormat="false" ht="17.05" hidden="false" customHeight="true" outlineLevel="0" collapsed="false">
      <c r="A13" s="134" t="s">
        <v>515</v>
      </c>
      <c r="B13" s="20" t="s">
        <v>239</v>
      </c>
      <c r="C13" s="130" t="s">
        <v>28</v>
      </c>
      <c r="D13" s="199" t="s">
        <v>797</v>
      </c>
      <c r="E13" s="199"/>
      <c r="F13" s="199"/>
      <c r="G13" s="199"/>
    </row>
    <row r="14" customFormat="false" ht="28.35" hidden="false" customHeight="false" outlineLevel="0" collapsed="false">
      <c r="A14" s="134"/>
      <c r="B14" s="134"/>
      <c r="C14" s="130"/>
      <c r="D14" s="200" t="s">
        <v>798</v>
      </c>
      <c r="E14" s="20" t="s">
        <v>312</v>
      </c>
      <c r="F14" s="187" t="n">
        <v>0</v>
      </c>
      <c r="G14" s="199" t="s">
        <v>799</v>
      </c>
    </row>
    <row r="15" customFormat="false" ht="17.05" hidden="false" customHeight="false" outlineLevel="0" collapsed="false">
      <c r="A15" s="134"/>
      <c r="B15" s="134"/>
      <c r="C15" s="130"/>
      <c r="D15" s="249" t="s">
        <v>800</v>
      </c>
      <c r="E15" s="20" t="s">
        <v>344</v>
      </c>
      <c r="F15" s="187"/>
      <c r="G15" s="199" t="s">
        <v>801</v>
      </c>
    </row>
    <row r="16" customFormat="false" ht="17" hidden="false" customHeight="false" outlineLevel="0" collapsed="false">
      <c r="A16" s="134"/>
      <c r="B16" s="134"/>
      <c r="C16" s="130"/>
      <c r="D16" s="199"/>
      <c r="E16" s="250"/>
      <c r="F16" s="234"/>
      <c r="G16" s="199"/>
    </row>
    <row r="17" customFormat="false" ht="17.05" hidden="false" customHeight="true" outlineLevel="0" collapsed="false">
      <c r="A17" s="134" t="s">
        <v>534</v>
      </c>
      <c r="B17" s="20" t="s">
        <v>239</v>
      </c>
      <c r="C17" s="130" t="s">
        <v>30</v>
      </c>
      <c r="D17" s="199" t="s">
        <v>802</v>
      </c>
      <c r="E17" s="199"/>
      <c r="F17" s="199"/>
      <c r="G17" s="199"/>
    </row>
    <row r="18" customFormat="false" ht="28.35" hidden="false" customHeight="false" outlineLevel="0" collapsed="false">
      <c r="A18" s="134"/>
      <c r="B18" s="134"/>
      <c r="C18" s="130"/>
      <c r="D18" s="200" t="s">
        <v>803</v>
      </c>
      <c r="E18" s="20" t="s">
        <v>312</v>
      </c>
      <c r="F18" s="187" t="n">
        <v>0</v>
      </c>
      <c r="G18" s="199" t="s">
        <v>804</v>
      </c>
    </row>
    <row r="19" customFormat="false" ht="17.05" hidden="false" customHeight="false" outlineLevel="0" collapsed="false">
      <c r="A19" s="134"/>
      <c r="B19" s="134"/>
      <c r="C19" s="130"/>
      <c r="D19" s="249" t="s">
        <v>805</v>
      </c>
      <c r="E19" s="20" t="s">
        <v>344</v>
      </c>
      <c r="F19" s="187"/>
      <c r="G19" s="199" t="s">
        <v>806</v>
      </c>
    </row>
    <row r="20" customFormat="false" ht="17" hidden="false" customHeight="false" outlineLevel="0" collapsed="false">
      <c r="A20" s="134"/>
      <c r="B20" s="134"/>
      <c r="C20" s="130"/>
      <c r="D20" s="199"/>
      <c r="E20" s="250"/>
      <c r="F20" s="234"/>
      <c r="G20" s="199"/>
    </row>
    <row r="21" customFormat="false" ht="17.05" hidden="false" customHeight="true" outlineLevel="0" collapsed="false">
      <c r="A21" s="134" t="s">
        <v>807</v>
      </c>
      <c r="B21" s="233" t="s">
        <v>240</v>
      </c>
      <c r="C21" s="130" t="s">
        <v>28</v>
      </c>
      <c r="D21" s="199" t="s">
        <v>808</v>
      </c>
      <c r="E21" s="199"/>
      <c r="F21" s="199"/>
      <c r="G21" s="199"/>
    </row>
    <row r="22" customFormat="false" ht="28.35" hidden="false" customHeight="false" outlineLevel="0" collapsed="false">
      <c r="A22" s="134"/>
      <c r="B22" s="233"/>
      <c r="C22" s="130"/>
      <c r="D22" s="200" t="s">
        <v>809</v>
      </c>
      <c r="E22" s="20" t="s">
        <v>312</v>
      </c>
      <c r="F22" s="187" t="n">
        <v>0</v>
      </c>
      <c r="G22" s="199" t="s">
        <v>810</v>
      </c>
    </row>
    <row r="23" customFormat="false" ht="28.35" hidden="false" customHeight="false" outlineLevel="0" collapsed="false">
      <c r="A23" s="134"/>
      <c r="B23" s="233"/>
      <c r="C23" s="130"/>
      <c r="D23" s="249" t="s">
        <v>811</v>
      </c>
      <c r="E23" s="250" t="s">
        <v>344</v>
      </c>
      <c r="F23" s="234"/>
      <c r="G23" s="199" t="s">
        <v>812</v>
      </c>
    </row>
    <row r="24" customFormat="false" ht="17" hidden="false" customHeight="false" outlineLevel="0" collapsed="false">
      <c r="A24" s="134"/>
      <c r="B24" s="233"/>
      <c r="C24" s="130"/>
      <c r="D24" s="249"/>
      <c r="E24" s="250"/>
      <c r="F24" s="234"/>
      <c r="G24" s="199"/>
    </row>
    <row r="25" customFormat="false" ht="17.05" hidden="false" customHeight="true" outlineLevel="0" collapsed="false">
      <c r="A25" s="134" t="s">
        <v>813</v>
      </c>
      <c r="B25" s="233" t="s">
        <v>240</v>
      </c>
      <c r="C25" s="130" t="s">
        <v>30</v>
      </c>
      <c r="D25" s="199" t="s">
        <v>814</v>
      </c>
      <c r="E25" s="199"/>
      <c r="F25" s="199"/>
      <c r="G25" s="199"/>
    </row>
    <row r="26" customFormat="false" ht="28.35" hidden="false" customHeight="false" outlineLevel="0" collapsed="false">
      <c r="A26" s="134"/>
      <c r="B26" s="233"/>
      <c r="C26" s="130"/>
      <c r="D26" s="200" t="s">
        <v>815</v>
      </c>
      <c r="E26" s="20" t="s">
        <v>312</v>
      </c>
      <c r="F26" s="187" t="n">
        <v>0</v>
      </c>
      <c r="G26" s="199" t="s">
        <v>816</v>
      </c>
    </row>
    <row r="27" customFormat="false" ht="28.35" hidden="false" customHeight="false" outlineLevel="0" collapsed="false">
      <c r="A27" s="134"/>
      <c r="B27" s="233"/>
      <c r="C27" s="130"/>
      <c r="D27" s="249" t="s">
        <v>817</v>
      </c>
      <c r="E27" s="250" t="s">
        <v>344</v>
      </c>
      <c r="F27" s="234"/>
      <c r="G27" s="199" t="s">
        <v>818</v>
      </c>
    </row>
    <row r="28" customFormat="false" ht="17" hidden="false" customHeight="false" outlineLevel="0" collapsed="false">
      <c r="A28" s="134"/>
      <c r="B28" s="233"/>
      <c r="C28" s="130"/>
      <c r="D28" s="199"/>
      <c r="E28" s="250"/>
      <c r="F28" s="234"/>
      <c r="G28" s="199"/>
    </row>
    <row r="29" customFormat="false" ht="102.3" hidden="false" customHeight="true" outlineLevel="0" collapsed="false">
      <c r="A29" s="134" t="s">
        <v>819</v>
      </c>
      <c r="B29" s="20" t="s">
        <v>241</v>
      </c>
      <c r="C29" s="20"/>
      <c r="D29" s="199" t="s">
        <v>820</v>
      </c>
      <c r="E29" s="199"/>
      <c r="F29" s="199"/>
      <c r="G29" s="199"/>
    </row>
    <row r="30" customFormat="false" ht="17.05" hidden="false" customHeight="true" outlineLevel="0" collapsed="false">
      <c r="A30" s="134"/>
      <c r="B30" s="20"/>
      <c r="C30" s="20"/>
      <c r="D30" s="200" t="s">
        <v>821</v>
      </c>
      <c r="E30" s="20" t="s">
        <v>312</v>
      </c>
      <c r="F30" s="234" t="n">
        <v>1</v>
      </c>
      <c r="G30" s="199" t="s">
        <v>822</v>
      </c>
    </row>
    <row r="31" customFormat="false" ht="17.05" hidden="false" customHeight="false" outlineLevel="0" collapsed="false">
      <c r="A31" s="134"/>
      <c r="B31" s="20"/>
      <c r="C31" s="20"/>
      <c r="D31" s="200"/>
      <c r="E31" s="134" t="s">
        <v>344</v>
      </c>
      <c r="F31" s="234" t="s">
        <v>444</v>
      </c>
      <c r="G31" s="200" t="s">
        <v>823</v>
      </c>
    </row>
    <row r="32" customFormat="false" ht="17.05" hidden="false" customHeight="true" outlineLevel="0" collapsed="false">
      <c r="A32" s="134"/>
      <c r="B32" s="20"/>
      <c r="C32" s="20"/>
      <c r="D32" s="223" t="s">
        <v>824</v>
      </c>
      <c r="E32" s="20" t="s">
        <v>312</v>
      </c>
      <c r="F32" s="234" t="s">
        <v>444</v>
      </c>
      <c r="G32" s="200" t="s">
        <v>825</v>
      </c>
    </row>
    <row r="33" customFormat="false" ht="17.05" hidden="false" customHeight="false" outlineLevel="0" collapsed="false">
      <c r="A33" s="134"/>
      <c r="B33" s="134"/>
      <c r="C33" s="20"/>
      <c r="D33" s="223"/>
      <c r="E33" s="134" t="s">
        <v>344</v>
      </c>
      <c r="F33" s="234" t="s">
        <v>444</v>
      </c>
      <c r="G33" s="200" t="s">
        <v>826</v>
      </c>
    </row>
    <row r="34" customFormat="false" ht="17.05" hidden="false" customHeight="true" outlineLevel="0" collapsed="false">
      <c r="A34" s="134"/>
      <c r="B34" s="134"/>
      <c r="C34" s="20"/>
      <c r="D34" s="223" t="s">
        <v>827</v>
      </c>
      <c r="E34" s="20" t="s">
        <v>312</v>
      </c>
      <c r="F34" s="234" t="s">
        <v>444</v>
      </c>
      <c r="G34" s="200" t="s">
        <v>828</v>
      </c>
    </row>
    <row r="35" customFormat="false" ht="17.05" hidden="false" customHeight="false" outlineLevel="0" collapsed="false">
      <c r="A35" s="134"/>
      <c r="B35" s="134"/>
      <c r="C35" s="20"/>
      <c r="D35" s="223"/>
      <c r="E35" s="20" t="s">
        <v>344</v>
      </c>
      <c r="F35" s="234" t="s">
        <v>444</v>
      </c>
      <c r="G35" s="200" t="s">
        <v>829</v>
      </c>
    </row>
    <row r="36" customFormat="false" ht="31.25" hidden="false" customHeight="true" outlineLevel="0" collapsed="false">
      <c r="A36" s="134"/>
      <c r="B36" s="134"/>
      <c r="C36" s="20"/>
      <c r="D36" s="223" t="s">
        <v>830</v>
      </c>
      <c r="E36" s="20" t="s">
        <v>312</v>
      </c>
      <c r="F36" s="234" t="s">
        <v>831</v>
      </c>
      <c r="G36" s="199" t="s">
        <v>832</v>
      </c>
      <c r="H36" s="2" t="s">
        <v>833</v>
      </c>
    </row>
    <row r="37" customFormat="false" ht="17.05" hidden="false" customHeight="false" outlineLevel="0" collapsed="false">
      <c r="A37" s="134"/>
      <c r="B37" s="134"/>
      <c r="C37" s="20"/>
      <c r="D37" s="223"/>
      <c r="E37" s="20" t="s">
        <v>344</v>
      </c>
      <c r="F37" s="234" t="s">
        <v>444</v>
      </c>
      <c r="G37" s="200" t="s">
        <v>834</v>
      </c>
    </row>
    <row r="38" customFormat="false" ht="31.25" hidden="false" customHeight="true" outlineLevel="0" collapsed="false">
      <c r="A38" s="134"/>
      <c r="B38" s="134"/>
      <c r="C38" s="20"/>
      <c r="D38" s="223" t="s">
        <v>835</v>
      </c>
      <c r="E38" s="20" t="s">
        <v>312</v>
      </c>
      <c r="F38" s="234" t="s">
        <v>836</v>
      </c>
      <c r="G38" s="199" t="s">
        <v>837</v>
      </c>
    </row>
    <row r="39" customFormat="false" ht="17.05" hidden="false" customHeight="false" outlineLevel="0" collapsed="false">
      <c r="A39" s="134"/>
      <c r="B39" s="134"/>
      <c r="C39" s="20"/>
      <c r="D39" s="223"/>
      <c r="E39" s="20" t="s">
        <v>344</v>
      </c>
      <c r="F39" s="234" t="n">
        <v>0</v>
      </c>
      <c r="G39" s="200" t="s">
        <v>838</v>
      </c>
    </row>
    <row r="40" customFormat="false" ht="45.45" hidden="false" customHeight="true" outlineLevel="0" collapsed="false">
      <c r="A40" s="134"/>
      <c r="B40" s="134"/>
      <c r="C40" s="20"/>
      <c r="D40" s="223" t="s">
        <v>839</v>
      </c>
      <c r="E40" s="20" t="s">
        <v>312</v>
      </c>
      <c r="F40" s="234" t="s">
        <v>840</v>
      </c>
      <c r="G40" s="199" t="s">
        <v>841</v>
      </c>
      <c r="H40" s="2" t="s">
        <v>842</v>
      </c>
    </row>
    <row r="41" customFormat="false" ht="17.05" hidden="false" customHeight="false" outlineLevel="0" collapsed="false">
      <c r="A41" s="134"/>
      <c r="B41" s="134"/>
      <c r="C41" s="20"/>
      <c r="D41" s="223"/>
      <c r="E41" s="134" t="s">
        <v>344</v>
      </c>
      <c r="F41" s="234" t="s">
        <v>444</v>
      </c>
      <c r="G41" s="200" t="s">
        <v>843</v>
      </c>
    </row>
    <row r="42" customFormat="false" ht="45.45" hidden="false" customHeight="true" outlineLevel="0" collapsed="false">
      <c r="A42" s="134"/>
      <c r="B42" s="134"/>
      <c r="C42" s="20"/>
      <c r="D42" s="223" t="s">
        <v>844</v>
      </c>
      <c r="E42" s="20" t="s">
        <v>312</v>
      </c>
      <c r="F42" s="234" t="s">
        <v>845</v>
      </c>
      <c r="G42" s="199" t="s">
        <v>846</v>
      </c>
    </row>
    <row r="43" customFormat="false" ht="17.05" hidden="false" customHeight="false" outlineLevel="0" collapsed="false">
      <c r="A43" s="134"/>
      <c r="B43" s="134"/>
      <c r="C43" s="20"/>
      <c r="D43" s="223"/>
      <c r="E43" s="20" t="s">
        <v>344</v>
      </c>
      <c r="F43" s="234" t="n">
        <v>1</v>
      </c>
      <c r="G43" s="200" t="s">
        <v>847</v>
      </c>
    </row>
    <row r="44" customFormat="false" ht="31.25" hidden="false" customHeight="true" outlineLevel="0" collapsed="false">
      <c r="A44" s="134"/>
      <c r="B44" s="134"/>
      <c r="C44" s="20"/>
      <c r="D44" s="236" t="s">
        <v>848</v>
      </c>
      <c r="E44" s="20" t="s">
        <v>312</v>
      </c>
      <c r="F44" s="234" t="s">
        <v>831</v>
      </c>
      <c r="G44" s="199" t="s">
        <v>849</v>
      </c>
    </row>
    <row r="45" customFormat="false" ht="17.05" hidden="false" customHeight="false" outlineLevel="0" collapsed="false">
      <c r="A45" s="134"/>
      <c r="B45" s="134"/>
      <c r="C45" s="20"/>
      <c r="D45" s="236"/>
      <c r="E45" s="20" t="s">
        <v>344</v>
      </c>
      <c r="F45" s="234" t="s">
        <v>444</v>
      </c>
      <c r="G45" s="200" t="s">
        <v>850</v>
      </c>
    </row>
    <row r="46" customFormat="false" ht="31.25" hidden="false" customHeight="true" outlineLevel="0" collapsed="false">
      <c r="A46" s="134"/>
      <c r="B46" s="134"/>
      <c r="C46" s="20"/>
      <c r="D46" s="223" t="s">
        <v>851</v>
      </c>
      <c r="E46" s="20" t="s">
        <v>312</v>
      </c>
      <c r="F46" s="234" t="s">
        <v>836</v>
      </c>
      <c r="G46" s="199" t="s">
        <v>852</v>
      </c>
    </row>
    <row r="47" customFormat="false" ht="17.05" hidden="false" customHeight="false" outlineLevel="0" collapsed="false">
      <c r="A47" s="134"/>
      <c r="B47" s="134"/>
      <c r="C47" s="20"/>
      <c r="D47" s="223"/>
      <c r="E47" s="20" t="s">
        <v>344</v>
      </c>
      <c r="F47" s="234" t="n">
        <v>0</v>
      </c>
      <c r="G47" s="200" t="s">
        <v>838</v>
      </c>
    </row>
    <row r="48" customFormat="false" ht="31.25" hidden="false" customHeight="true" outlineLevel="0" collapsed="false">
      <c r="A48" s="134"/>
      <c r="B48" s="134"/>
      <c r="C48" s="20"/>
      <c r="D48" s="236" t="s">
        <v>853</v>
      </c>
      <c r="E48" s="20" t="s">
        <v>312</v>
      </c>
      <c r="F48" s="234" t="s">
        <v>840</v>
      </c>
      <c r="G48" s="199" t="s">
        <v>854</v>
      </c>
    </row>
    <row r="49" customFormat="false" ht="17.05" hidden="false" customHeight="false" outlineLevel="0" collapsed="false">
      <c r="A49" s="134"/>
      <c r="B49" s="134"/>
      <c r="C49" s="20"/>
      <c r="D49" s="236"/>
      <c r="E49" s="134" t="s">
        <v>344</v>
      </c>
      <c r="F49" s="234" t="s">
        <v>444</v>
      </c>
      <c r="G49" s="200" t="s">
        <v>855</v>
      </c>
    </row>
    <row r="50" customFormat="false" ht="31.25" hidden="false" customHeight="true" outlineLevel="0" collapsed="false">
      <c r="A50" s="134"/>
      <c r="B50" s="134"/>
      <c r="C50" s="20"/>
      <c r="D50" s="236" t="s">
        <v>856</v>
      </c>
      <c r="E50" s="20" t="s">
        <v>312</v>
      </c>
      <c r="F50" s="234" t="s">
        <v>845</v>
      </c>
      <c r="G50" s="199" t="s">
        <v>857</v>
      </c>
    </row>
    <row r="51" customFormat="false" ht="17.05" hidden="false" customHeight="false" outlineLevel="0" collapsed="false">
      <c r="A51" s="134"/>
      <c r="B51" s="134"/>
      <c r="C51" s="20"/>
      <c r="D51" s="236"/>
      <c r="E51" s="134" t="s">
        <v>344</v>
      </c>
      <c r="F51" s="234" t="n">
        <v>1</v>
      </c>
      <c r="G51" s="200" t="s">
        <v>847</v>
      </c>
    </row>
    <row r="52" customFormat="false" ht="17" hidden="false" customHeight="true" outlineLevel="0" collapsed="false">
      <c r="A52" s="134"/>
      <c r="B52" s="134"/>
      <c r="C52" s="20"/>
      <c r="D52" s="236" t="s">
        <v>858</v>
      </c>
      <c r="E52" s="20" t="s">
        <v>312</v>
      </c>
      <c r="F52" s="234" t="s">
        <v>444</v>
      </c>
      <c r="G52" s="200" t="s">
        <v>859</v>
      </c>
    </row>
    <row r="53" customFormat="false" ht="17.05" hidden="false" customHeight="false" outlineLevel="0" collapsed="false">
      <c r="A53" s="134"/>
      <c r="B53" s="134"/>
      <c r="C53" s="20"/>
      <c r="D53" s="236"/>
      <c r="E53" s="20" t="s">
        <v>344</v>
      </c>
      <c r="F53" s="234" t="n">
        <v>1</v>
      </c>
      <c r="G53" s="200" t="s">
        <v>847</v>
      </c>
    </row>
    <row r="54" customFormat="false" ht="29.1" hidden="false" customHeight="true" outlineLevel="0" collapsed="false">
      <c r="A54" s="134"/>
      <c r="B54" s="134"/>
      <c r="C54" s="20"/>
      <c r="D54" s="223" t="s">
        <v>860</v>
      </c>
      <c r="E54" s="20" t="s">
        <v>312</v>
      </c>
      <c r="F54" s="234" t="s">
        <v>831</v>
      </c>
      <c r="G54" s="200" t="s">
        <v>861</v>
      </c>
    </row>
    <row r="55" customFormat="false" ht="29.1" hidden="false" customHeight="true" outlineLevel="0" collapsed="false">
      <c r="A55" s="134"/>
      <c r="B55" s="134"/>
      <c r="C55" s="20"/>
      <c r="D55" s="223"/>
      <c r="E55" s="20" t="s">
        <v>344</v>
      </c>
      <c r="F55" s="234" t="s">
        <v>444</v>
      </c>
      <c r="G55" s="200" t="s">
        <v>862</v>
      </c>
    </row>
    <row r="56" customFormat="false" ht="31.25" hidden="false" customHeight="true" outlineLevel="0" collapsed="false">
      <c r="A56" s="134"/>
      <c r="B56" s="134"/>
      <c r="C56" s="20"/>
      <c r="D56" s="223" t="s">
        <v>863</v>
      </c>
      <c r="E56" s="20" t="s">
        <v>312</v>
      </c>
      <c r="F56" s="234" t="s">
        <v>836</v>
      </c>
      <c r="G56" s="199" t="s">
        <v>864</v>
      </c>
    </row>
    <row r="57" customFormat="false" ht="17.05" hidden="false" customHeight="false" outlineLevel="0" collapsed="false">
      <c r="A57" s="134"/>
      <c r="B57" s="134"/>
      <c r="C57" s="20"/>
      <c r="D57" s="223"/>
      <c r="E57" s="20" t="s">
        <v>344</v>
      </c>
      <c r="F57" s="234" t="n">
        <v>0</v>
      </c>
      <c r="G57" s="200" t="s">
        <v>838</v>
      </c>
    </row>
    <row r="58" customFormat="false" ht="31.25" hidden="false" customHeight="true" outlineLevel="0" collapsed="false">
      <c r="A58" s="134"/>
      <c r="B58" s="134"/>
      <c r="C58" s="20"/>
      <c r="D58" s="236" t="s">
        <v>865</v>
      </c>
      <c r="E58" s="20" t="s">
        <v>312</v>
      </c>
      <c r="F58" s="234" t="s">
        <v>840</v>
      </c>
      <c r="G58" s="200" t="s">
        <v>866</v>
      </c>
    </row>
    <row r="59" customFormat="false" ht="17.05" hidden="false" customHeight="false" outlineLevel="0" collapsed="false">
      <c r="A59" s="134"/>
      <c r="B59" s="134"/>
      <c r="C59" s="20"/>
      <c r="D59" s="236"/>
      <c r="E59" s="134" t="s">
        <v>344</v>
      </c>
      <c r="F59" s="234" t="s">
        <v>444</v>
      </c>
      <c r="G59" s="200" t="s">
        <v>867</v>
      </c>
    </row>
    <row r="60" customFormat="false" ht="31.25" hidden="false" customHeight="true" outlineLevel="0" collapsed="false">
      <c r="A60" s="134"/>
      <c r="B60" s="134"/>
      <c r="C60" s="20"/>
      <c r="D60" s="223" t="s">
        <v>868</v>
      </c>
      <c r="E60" s="20" t="s">
        <v>312</v>
      </c>
      <c r="F60" s="234" t="s">
        <v>845</v>
      </c>
      <c r="G60" s="200" t="s">
        <v>869</v>
      </c>
    </row>
    <row r="61" customFormat="false" ht="17.05" hidden="false" customHeight="false" outlineLevel="0" collapsed="false">
      <c r="A61" s="134"/>
      <c r="B61" s="134"/>
      <c r="C61" s="20"/>
      <c r="D61" s="223"/>
      <c r="E61" s="20" t="s">
        <v>344</v>
      </c>
      <c r="F61" s="234" t="n">
        <v>1</v>
      </c>
      <c r="G61" s="200" t="s">
        <v>847</v>
      </c>
    </row>
    <row r="62" customFormat="false" ht="17" hidden="false" customHeight="false" outlineLevel="0" collapsed="false">
      <c r="A62" s="134"/>
      <c r="B62" s="134"/>
      <c r="C62" s="20"/>
      <c r="D62" s="199"/>
      <c r="E62" s="134"/>
      <c r="F62" s="234"/>
      <c r="G62" s="199"/>
    </row>
    <row r="63" customFormat="false" ht="45.45" hidden="false" customHeight="true" outlineLevel="0" collapsed="false">
      <c r="A63" s="20" t="s">
        <v>870</v>
      </c>
      <c r="B63" s="233" t="s">
        <v>871</v>
      </c>
      <c r="C63" s="233" t="s">
        <v>243</v>
      </c>
      <c r="D63" s="149" t="s">
        <v>872</v>
      </c>
      <c r="E63" s="149"/>
      <c r="F63" s="149"/>
      <c r="G63" s="149"/>
    </row>
    <row r="64" customFormat="false" ht="17" hidden="false" customHeight="false" outlineLevel="0" collapsed="false">
      <c r="A64" s="20"/>
      <c r="B64" s="233"/>
      <c r="C64" s="233"/>
      <c r="D64" s="200" t="s">
        <v>873</v>
      </c>
      <c r="E64" s="250"/>
      <c r="F64" s="234"/>
      <c r="G64" s="214" t="s">
        <v>361</v>
      </c>
    </row>
    <row r="65" customFormat="false" ht="31.25" hidden="false" customHeight="true" outlineLevel="0" collapsed="false">
      <c r="A65" s="20"/>
      <c r="B65" s="233"/>
      <c r="C65" s="233"/>
      <c r="D65" s="223" t="s">
        <v>874</v>
      </c>
      <c r="E65" s="250" t="s">
        <v>312</v>
      </c>
      <c r="F65" s="234"/>
      <c r="G65" s="200" t="s">
        <v>875</v>
      </c>
    </row>
    <row r="66" customFormat="false" ht="17" hidden="false" customHeight="false" outlineLevel="0" collapsed="false">
      <c r="A66" s="20"/>
      <c r="B66" s="233"/>
      <c r="C66" s="233"/>
      <c r="D66" s="223"/>
      <c r="E66" s="20" t="s">
        <v>344</v>
      </c>
      <c r="F66" s="234" t="s">
        <v>444</v>
      </c>
      <c r="G66" s="200" t="s">
        <v>876</v>
      </c>
    </row>
    <row r="67" customFormat="false" ht="17" hidden="false" customHeight="false" outlineLevel="0" collapsed="false">
      <c r="A67" s="20"/>
      <c r="B67" s="233"/>
      <c r="C67" s="233"/>
      <c r="D67" s="223" t="s">
        <v>877</v>
      </c>
      <c r="E67" s="20"/>
      <c r="F67" s="234"/>
      <c r="G67" s="200" t="s">
        <v>878</v>
      </c>
    </row>
    <row r="68" customFormat="false" ht="17.05" hidden="false" customHeight="true" outlineLevel="0" collapsed="false">
      <c r="A68" s="20"/>
      <c r="B68" s="233"/>
      <c r="C68" s="233"/>
      <c r="D68" s="223" t="s">
        <v>879</v>
      </c>
      <c r="E68" s="250" t="s">
        <v>312</v>
      </c>
      <c r="F68" s="234" t="s">
        <v>444</v>
      </c>
      <c r="G68" s="200" t="s">
        <v>880</v>
      </c>
    </row>
    <row r="69" customFormat="false" ht="17" hidden="false" customHeight="false" outlineLevel="0" collapsed="false">
      <c r="A69" s="20"/>
      <c r="B69" s="233"/>
      <c r="C69" s="233"/>
      <c r="D69" s="223"/>
      <c r="E69" s="20" t="s">
        <v>344</v>
      </c>
      <c r="F69" s="234"/>
      <c r="G69" s="200" t="s">
        <v>881</v>
      </c>
      <c r="H69" s="2"/>
    </row>
    <row r="70" customFormat="false" ht="17" hidden="false" customHeight="false" outlineLevel="0" collapsed="false">
      <c r="A70" s="20"/>
      <c r="B70" s="233"/>
      <c r="C70" s="233"/>
      <c r="D70" s="223" t="s">
        <v>882</v>
      </c>
      <c r="E70" s="20"/>
      <c r="F70" s="234"/>
      <c r="G70" s="200" t="s">
        <v>883</v>
      </c>
    </row>
    <row r="71" customFormat="false" ht="17" hidden="false" customHeight="true" outlineLevel="0" collapsed="false">
      <c r="A71" s="20"/>
      <c r="B71" s="233"/>
      <c r="C71" s="233"/>
      <c r="D71" s="223" t="s">
        <v>884</v>
      </c>
      <c r="E71" s="250" t="s">
        <v>312</v>
      </c>
      <c r="F71" s="234" t="n">
        <v>0</v>
      </c>
      <c r="G71" s="200" t="s">
        <v>885</v>
      </c>
    </row>
    <row r="72" customFormat="false" ht="17" hidden="false" customHeight="false" outlineLevel="0" collapsed="false">
      <c r="A72" s="20"/>
      <c r="B72" s="233"/>
      <c r="C72" s="233"/>
      <c r="D72" s="223"/>
      <c r="E72" s="20" t="s">
        <v>344</v>
      </c>
      <c r="F72" s="234"/>
      <c r="G72" s="200" t="s">
        <v>886</v>
      </c>
    </row>
    <row r="73" customFormat="false" ht="31.25" hidden="false" customHeight="true" outlineLevel="0" collapsed="false">
      <c r="A73" s="20"/>
      <c r="B73" s="233"/>
      <c r="C73" s="233"/>
      <c r="D73" s="223" t="s">
        <v>887</v>
      </c>
      <c r="E73" s="250" t="s">
        <v>312</v>
      </c>
      <c r="F73" s="234" t="s">
        <v>305</v>
      </c>
      <c r="G73" s="200" t="s">
        <v>888</v>
      </c>
      <c r="H73" s="2" t="s">
        <v>889</v>
      </c>
    </row>
    <row r="74" customFormat="false" ht="17" hidden="false" customHeight="false" outlineLevel="0" collapsed="false">
      <c r="A74" s="20"/>
      <c r="B74" s="233"/>
      <c r="C74" s="233"/>
      <c r="D74" s="223"/>
      <c r="E74" s="20" t="s">
        <v>344</v>
      </c>
      <c r="F74" s="234" t="n">
        <v>1</v>
      </c>
      <c r="G74" s="200" t="s">
        <v>890</v>
      </c>
    </row>
    <row r="75" customFormat="false" ht="31.25" hidden="false" customHeight="true" outlineLevel="0" collapsed="false">
      <c r="A75" s="20"/>
      <c r="B75" s="233"/>
      <c r="C75" s="233"/>
      <c r="D75" s="223" t="s">
        <v>891</v>
      </c>
      <c r="E75" s="250" t="s">
        <v>312</v>
      </c>
      <c r="F75" s="234" t="s">
        <v>305</v>
      </c>
      <c r="G75" s="200" t="s">
        <v>892</v>
      </c>
      <c r="H75" s="2" t="s">
        <v>893</v>
      </c>
    </row>
    <row r="76" customFormat="false" ht="17" hidden="false" customHeight="false" outlineLevel="0" collapsed="false">
      <c r="A76" s="20"/>
      <c r="B76" s="233"/>
      <c r="C76" s="233"/>
      <c r="D76" s="223"/>
      <c r="E76" s="20" t="s">
        <v>344</v>
      </c>
      <c r="F76" s="234" t="n">
        <v>1</v>
      </c>
      <c r="G76" s="200" t="s">
        <v>890</v>
      </c>
    </row>
    <row r="77" customFormat="false" ht="17" hidden="false" customHeight="false" outlineLevel="0" collapsed="false">
      <c r="A77" s="20"/>
      <c r="B77" s="233"/>
      <c r="C77" s="233"/>
      <c r="D77" s="200"/>
      <c r="E77" s="250"/>
      <c r="F77" s="234"/>
      <c r="G77" s="199"/>
    </row>
    <row r="78" customFormat="false" ht="31.25" hidden="false" customHeight="true" outlineLevel="0" collapsed="false">
      <c r="A78" s="20" t="s">
        <v>894</v>
      </c>
      <c r="B78" s="233"/>
      <c r="C78" s="233" t="s">
        <v>244</v>
      </c>
      <c r="D78" s="144" t="s">
        <v>895</v>
      </c>
      <c r="E78" s="144"/>
      <c r="F78" s="144"/>
      <c r="G78" s="144"/>
    </row>
    <row r="79" customFormat="false" ht="17" hidden="false" customHeight="false" outlineLevel="0" collapsed="false">
      <c r="A79" s="20"/>
      <c r="B79" s="233"/>
      <c r="C79" s="233"/>
      <c r="D79" s="200" t="s">
        <v>873</v>
      </c>
      <c r="E79" s="250"/>
      <c r="F79" s="234"/>
      <c r="G79" s="214" t="s">
        <v>361</v>
      </c>
    </row>
    <row r="80" customFormat="false" ht="17" hidden="false" customHeight="true" outlineLevel="0" collapsed="false">
      <c r="A80" s="20"/>
      <c r="B80" s="233"/>
      <c r="C80" s="233"/>
      <c r="D80" s="223" t="s">
        <v>896</v>
      </c>
      <c r="E80" s="250" t="s">
        <v>312</v>
      </c>
      <c r="F80" s="234"/>
      <c r="G80" s="200" t="s">
        <v>897</v>
      </c>
    </row>
    <row r="81" customFormat="false" ht="17" hidden="false" customHeight="false" outlineLevel="0" collapsed="false">
      <c r="A81" s="20"/>
      <c r="B81" s="233"/>
      <c r="C81" s="233"/>
      <c r="D81" s="223"/>
      <c r="E81" s="20" t="s">
        <v>344</v>
      </c>
      <c r="F81" s="234" t="s">
        <v>444</v>
      </c>
      <c r="G81" s="200" t="s">
        <v>876</v>
      </c>
    </row>
    <row r="82" customFormat="false" ht="17" hidden="false" customHeight="false" outlineLevel="0" collapsed="false">
      <c r="A82" s="20"/>
      <c r="B82" s="233"/>
      <c r="C82" s="233"/>
      <c r="D82" s="200" t="s">
        <v>898</v>
      </c>
      <c r="E82" s="250"/>
      <c r="F82" s="234"/>
      <c r="G82" s="200" t="s">
        <v>899</v>
      </c>
    </row>
    <row r="83" customFormat="false" ht="17" hidden="false" customHeight="false" outlineLevel="0" collapsed="false">
      <c r="A83" s="20"/>
      <c r="B83" s="233"/>
      <c r="C83" s="233"/>
      <c r="D83" s="200" t="s">
        <v>900</v>
      </c>
      <c r="E83" s="250"/>
      <c r="F83" s="234"/>
      <c r="G83" s="200" t="s">
        <v>901</v>
      </c>
    </row>
    <row r="84" customFormat="false" ht="17" hidden="false" customHeight="false" outlineLevel="0" collapsed="false">
      <c r="A84" s="20"/>
      <c r="B84" s="233"/>
      <c r="C84" s="233"/>
      <c r="D84" s="200" t="s">
        <v>902</v>
      </c>
      <c r="E84" s="250"/>
      <c r="F84" s="234"/>
      <c r="G84" s="200" t="s">
        <v>903</v>
      </c>
    </row>
    <row r="85" customFormat="false" ht="29.85" hidden="false" customHeight="true" outlineLevel="0" collapsed="false">
      <c r="A85" s="20"/>
      <c r="B85" s="233"/>
      <c r="C85" s="233"/>
      <c r="D85" s="223" t="s">
        <v>904</v>
      </c>
      <c r="E85" s="250" t="s">
        <v>312</v>
      </c>
      <c r="F85" s="234"/>
      <c r="G85" s="200" t="s">
        <v>905</v>
      </c>
      <c r="H85" s="2" t="s">
        <v>906</v>
      </c>
    </row>
    <row r="86" customFormat="false" ht="17" hidden="false" customHeight="false" outlineLevel="0" collapsed="false">
      <c r="A86" s="20"/>
      <c r="B86" s="233"/>
      <c r="C86" s="233"/>
      <c r="D86" s="223"/>
      <c r="E86" s="20" t="s">
        <v>344</v>
      </c>
      <c r="F86" s="234" t="s">
        <v>444</v>
      </c>
      <c r="G86" s="200" t="s">
        <v>907</v>
      </c>
    </row>
    <row r="87" customFormat="false" ht="31.25" hidden="false" customHeight="true" outlineLevel="0" collapsed="false">
      <c r="A87" s="20"/>
      <c r="B87" s="233"/>
      <c r="C87" s="233"/>
      <c r="D87" s="223" t="s">
        <v>908</v>
      </c>
      <c r="E87" s="250" t="s">
        <v>312</v>
      </c>
      <c r="F87" s="234"/>
      <c r="G87" s="200" t="s">
        <v>909</v>
      </c>
      <c r="H87" s="2" t="s">
        <v>910</v>
      </c>
    </row>
    <row r="88" customFormat="false" ht="17" hidden="false" customHeight="false" outlineLevel="0" collapsed="false">
      <c r="A88" s="20"/>
      <c r="B88" s="233"/>
      <c r="C88" s="233"/>
      <c r="D88" s="223"/>
      <c r="E88" s="20" t="s">
        <v>344</v>
      </c>
      <c r="F88" s="234" t="n">
        <v>0</v>
      </c>
      <c r="G88" s="199"/>
    </row>
    <row r="89" customFormat="false" ht="17" hidden="false" customHeight="false" outlineLevel="0" collapsed="false">
      <c r="A89" s="20"/>
      <c r="B89" s="233"/>
      <c r="C89" s="233"/>
      <c r="D89" s="199"/>
      <c r="E89" s="250"/>
      <c r="F89" s="234"/>
      <c r="G89" s="200"/>
    </row>
    <row r="90" customFormat="false" ht="17" hidden="false" customHeight="true" outlineLevel="0" collapsed="false">
      <c r="A90" s="20" t="s">
        <v>911</v>
      </c>
      <c r="B90" s="233"/>
      <c r="C90" s="233" t="s">
        <v>258</v>
      </c>
      <c r="D90" s="223" t="s">
        <v>912</v>
      </c>
      <c r="E90" s="223"/>
      <c r="F90" s="223"/>
      <c r="G90" s="223"/>
    </row>
    <row r="91" customFormat="false" ht="17" hidden="false" customHeight="false" outlineLevel="0" collapsed="false">
      <c r="A91" s="20"/>
      <c r="B91" s="233"/>
      <c r="C91" s="233"/>
      <c r="D91" s="200" t="s">
        <v>913</v>
      </c>
      <c r="E91" s="250"/>
      <c r="F91" s="234"/>
      <c r="G91" s="214" t="s">
        <v>361</v>
      </c>
    </row>
    <row r="92" customFormat="false" ht="17" hidden="false" customHeight="true" outlineLevel="0" collapsed="false">
      <c r="A92" s="20"/>
      <c r="B92" s="233"/>
      <c r="C92" s="233"/>
      <c r="D92" s="223" t="s">
        <v>914</v>
      </c>
      <c r="E92" s="250" t="s">
        <v>312</v>
      </c>
      <c r="F92" s="234"/>
      <c r="G92" s="200" t="s">
        <v>915</v>
      </c>
    </row>
    <row r="93" customFormat="false" ht="17" hidden="false" customHeight="false" outlineLevel="0" collapsed="false">
      <c r="A93" s="20"/>
      <c r="B93" s="233"/>
      <c r="C93" s="233"/>
      <c r="D93" s="223"/>
      <c r="E93" s="20" t="s">
        <v>344</v>
      </c>
      <c r="F93" s="234" t="s">
        <v>444</v>
      </c>
      <c r="G93" s="200" t="s">
        <v>876</v>
      </c>
    </row>
    <row r="94" customFormat="false" ht="17" hidden="false" customHeight="false" outlineLevel="0" collapsed="false">
      <c r="A94" s="20"/>
      <c r="B94" s="233"/>
      <c r="C94" s="233"/>
      <c r="D94" s="200" t="s">
        <v>916</v>
      </c>
      <c r="E94" s="250"/>
      <c r="F94" s="234"/>
      <c r="G94" s="200" t="s">
        <v>901</v>
      </c>
    </row>
    <row r="95" customFormat="false" ht="29.85" hidden="false" customHeight="true" outlineLevel="0" collapsed="false">
      <c r="A95" s="20"/>
      <c r="B95" s="233"/>
      <c r="C95" s="233"/>
      <c r="D95" s="223" t="s">
        <v>917</v>
      </c>
      <c r="E95" s="250" t="s">
        <v>312</v>
      </c>
      <c r="F95" s="234"/>
      <c r="G95" s="200" t="s">
        <v>918</v>
      </c>
    </row>
    <row r="96" customFormat="false" ht="17" hidden="false" customHeight="false" outlineLevel="0" collapsed="false">
      <c r="A96" s="20"/>
      <c r="B96" s="233"/>
      <c r="C96" s="233"/>
      <c r="D96" s="223"/>
      <c r="E96" s="20" t="s">
        <v>344</v>
      </c>
      <c r="F96" s="234" t="n">
        <v>0</v>
      </c>
      <c r="G96" s="199"/>
    </row>
    <row r="97" customFormat="false" ht="17" hidden="false" customHeight="false" outlineLevel="0" collapsed="false">
      <c r="A97" s="20"/>
      <c r="B97" s="233"/>
      <c r="C97" s="233"/>
      <c r="D97" s="199"/>
      <c r="E97" s="250"/>
      <c r="F97" s="234"/>
      <c r="G97" s="199"/>
    </row>
    <row r="98" customFormat="false" ht="17" hidden="false" customHeight="true" outlineLevel="0" collapsed="false">
      <c r="A98" s="20" t="s">
        <v>919</v>
      </c>
      <c r="B98" s="233"/>
      <c r="C98" s="233" t="s">
        <v>259</v>
      </c>
      <c r="D98" s="223" t="s">
        <v>920</v>
      </c>
      <c r="E98" s="223"/>
      <c r="F98" s="223"/>
      <c r="G98" s="223"/>
    </row>
    <row r="99" customFormat="false" ht="17.05" hidden="false" customHeight="false" outlineLevel="0" collapsed="false">
      <c r="A99" s="20"/>
      <c r="B99" s="233"/>
      <c r="C99" s="233"/>
      <c r="D99" s="200" t="s">
        <v>913</v>
      </c>
      <c r="E99" s="250"/>
      <c r="F99" s="234"/>
      <c r="G99" s="214" t="s">
        <v>361</v>
      </c>
    </row>
    <row r="100" customFormat="false" ht="17" hidden="false" customHeight="true" outlineLevel="0" collapsed="false">
      <c r="A100" s="20"/>
      <c r="B100" s="233"/>
      <c r="C100" s="233"/>
      <c r="D100" s="223" t="s">
        <v>914</v>
      </c>
      <c r="E100" s="250" t="s">
        <v>312</v>
      </c>
      <c r="F100" s="234"/>
      <c r="G100" s="200" t="s">
        <v>915</v>
      </c>
    </row>
    <row r="101" customFormat="false" ht="17.05" hidden="false" customHeight="false" outlineLevel="0" collapsed="false">
      <c r="A101" s="20"/>
      <c r="B101" s="233"/>
      <c r="C101" s="233"/>
      <c r="D101" s="223"/>
      <c r="E101" s="20" t="s">
        <v>344</v>
      </c>
      <c r="F101" s="234" t="s">
        <v>444</v>
      </c>
      <c r="G101" s="200" t="s">
        <v>876</v>
      </c>
    </row>
    <row r="102" customFormat="false" ht="17" hidden="false" customHeight="false" outlineLevel="0" collapsed="false">
      <c r="A102" s="20"/>
      <c r="B102" s="233"/>
      <c r="C102" s="233"/>
      <c r="D102" s="200" t="s">
        <v>921</v>
      </c>
      <c r="E102" s="250"/>
      <c r="F102" s="234"/>
      <c r="G102" s="200" t="s">
        <v>903</v>
      </c>
    </row>
    <row r="103" customFormat="false" ht="29.85" hidden="false" customHeight="true" outlineLevel="0" collapsed="false">
      <c r="A103" s="20"/>
      <c r="B103" s="233"/>
      <c r="C103" s="233"/>
      <c r="D103" s="223" t="s">
        <v>922</v>
      </c>
      <c r="E103" s="250" t="s">
        <v>312</v>
      </c>
      <c r="F103" s="234"/>
      <c r="G103" s="200" t="s">
        <v>923</v>
      </c>
    </row>
    <row r="104" customFormat="false" ht="17.05" hidden="false" customHeight="false" outlineLevel="0" collapsed="false">
      <c r="A104" s="20"/>
      <c r="B104" s="233"/>
      <c r="C104" s="233"/>
      <c r="D104" s="223"/>
      <c r="E104" s="20" t="s">
        <v>344</v>
      </c>
      <c r="F104" s="234" t="n">
        <v>0</v>
      </c>
      <c r="G104" s="199"/>
    </row>
    <row r="105" customFormat="false" ht="17" hidden="false" customHeight="false" outlineLevel="0" collapsed="false">
      <c r="A105" s="20"/>
      <c r="B105" s="233"/>
      <c r="C105" s="233"/>
      <c r="D105" s="199"/>
      <c r="E105" s="250"/>
      <c r="F105" s="234"/>
      <c r="G105" s="199"/>
    </row>
    <row r="106" customFormat="false" ht="17" hidden="false" customHeight="true" outlineLevel="0" collapsed="false">
      <c r="A106" s="20" t="s">
        <v>924</v>
      </c>
      <c r="B106" s="233" t="s">
        <v>247</v>
      </c>
      <c r="C106" s="233"/>
      <c r="D106" s="199" t="s">
        <v>925</v>
      </c>
      <c r="E106" s="250"/>
      <c r="F106" s="234"/>
      <c r="G106" s="199"/>
    </row>
    <row r="107" customFormat="false" ht="17.05" hidden="false" customHeight="false" outlineLevel="0" collapsed="false">
      <c r="A107" s="20"/>
      <c r="B107" s="233"/>
      <c r="C107" s="233"/>
      <c r="D107" s="200" t="s">
        <v>926</v>
      </c>
      <c r="E107" s="250"/>
      <c r="F107" s="234"/>
      <c r="G107" s="199" t="s">
        <v>927</v>
      </c>
    </row>
    <row r="108" customFormat="false" ht="45.45" hidden="false" customHeight="true" outlineLevel="0" collapsed="false">
      <c r="A108" s="20" t="s">
        <v>928</v>
      </c>
      <c r="B108" s="233" t="s">
        <v>248</v>
      </c>
      <c r="C108" s="233" t="s">
        <v>243</v>
      </c>
      <c r="D108" s="149" t="s">
        <v>929</v>
      </c>
      <c r="E108" s="149"/>
      <c r="F108" s="149"/>
      <c r="G108" s="149"/>
    </row>
    <row r="109" customFormat="false" ht="17" hidden="false" customHeight="false" outlineLevel="0" collapsed="false">
      <c r="A109" s="20"/>
      <c r="B109" s="233"/>
      <c r="C109" s="233"/>
      <c r="D109" s="200" t="s">
        <v>873</v>
      </c>
      <c r="E109" s="250"/>
      <c r="F109" s="234"/>
      <c r="G109" s="214" t="s">
        <v>361</v>
      </c>
    </row>
    <row r="110" customFormat="false" ht="31.25" hidden="false" customHeight="true" outlineLevel="0" collapsed="false">
      <c r="A110" s="20"/>
      <c r="B110" s="233"/>
      <c r="C110" s="233"/>
      <c r="D110" s="223" t="s">
        <v>930</v>
      </c>
      <c r="E110" s="250" t="s">
        <v>312</v>
      </c>
      <c r="F110" s="234"/>
      <c r="G110" s="200" t="s">
        <v>931</v>
      </c>
    </row>
    <row r="111" customFormat="false" ht="17" hidden="false" customHeight="false" outlineLevel="0" collapsed="false">
      <c r="A111" s="20"/>
      <c r="B111" s="233"/>
      <c r="C111" s="233"/>
      <c r="D111" s="223"/>
      <c r="E111" s="20" t="s">
        <v>344</v>
      </c>
      <c r="F111" s="234" t="s">
        <v>444</v>
      </c>
      <c r="G111" s="200" t="s">
        <v>876</v>
      </c>
    </row>
    <row r="112" customFormat="false" ht="17" hidden="false" customHeight="false" outlineLevel="0" collapsed="false">
      <c r="A112" s="20"/>
      <c r="B112" s="233"/>
      <c r="C112" s="233"/>
      <c r="D112" s="223" t="s">
        <v>877</v>
      </c>
      <c r="E112" s="20"/>
      <c r="F112" s="234"/>
      <c r="G112" s="200" t="s">
        <v>878</v>
      </c>
    </row>
    <row r="113" customFormat="false" ht="17.05" hidden="false" customHeight="true" outlineLevel="0" collapsed="false">
      <c r="A113" s="20"/>
      <c r="B113" s="233"/>
      <c r="C113" s="233"/>
      <c r="D113" s="223" t="s">
        <v>932</v>
      </c>
      <c r="E113" s="250" t="s">
        <v>312</v>
      </c>
      <c r="F113" s="234" t="s">
        <v>444</v>
      </c>
      <c r="G113" s="200" t="s">
        <v>880</v>
      </c>
    </row>
    <row r="114" customFormat="false" ht="17" hidden="false" customHeight="false" outlineLevel="0" collapsed="false">
      <c r="A114" s="20"/>
      <c r="B114" s="233"/>
      <c r="C114" s="233"/>
      <c r="D114" s="223"/>
      <c r="E114" s="20" t="s">
        <v>344</v>
      </c>
      <c r="F114" s="234"/>
      <c r="G114" s="200" t="s">
        <v>933</v>
      </c>
    </row>
    <row r="115" customFormat="false" ht="17" hidden="false" customHeight="false" outlineLevel="0" collapsed="false">
      <c r="A115" s="20"/>
      <c r="B115" s="233"/>
      <c r="C115" s="233"/>
      <c r="D115" s="223" t="s">
        <v>882</v>
      </c>
      <c r="E115" s="20"/>
      <c r="F115" s="234"/>
      <c r="G115" s="200" t="s">
        <v>883</v>
      </c>
    </row>
    <row r="116" customFormat="false" ht="17.05" hidden="false" customHeight="true" outlineLevel="0" collapsed="false">
      <c r="A116" s="20"/>
      <c r="B116" s="233"/>
      <c r="C116" s="233"/>
      <c r="D116" s="223" t="s">
        <v>934</v>
      </c>
      <c r="E116" s="250" t="s">
        <v>312</v>
      </c>
      <c r="F116" s="234" t="n">
        <v>0</v>
      </c>
      <c r="G116" s="200" t="s">
        <v>885</v>
      </c>
    </row>
    <row r="117" customFormat="false" ht="17" hidden="false" customHeight="false" outlineLevel="0" collapsed="false">
      <c r="A117" s="20"/>
      <c r="B117" s="233"/>
      <c r="C117" s="233"/>
      <c r="D117" s="223"/>
      <c r="E117" s="20" t="s">
        <v>344</v>
      </c>
      <c r="F117" s="234"/>
      <c r="G117" s="200" t="s">
        <v>935</v>
      </c>
    </row>
    <row r="118" customFormat="false" ht="31.25" hidden="false" customHeight="true" outlineLevel="0" collapsed="false">
      <c r="A118" s="20"/>
      <c r="B118" s="233"/>
      <c r="C118" s="233"/>
      <c r="D118" s="223" t="s">
        <v>887</v>
      </c>
      <c r="E118" s="250" t="s">
        <v>312</v>
      </c>
      <c r="F118" s="234" t="s">
        <v>305</v>
      </c>
      <c r="G118" s="200" t="s">
        <v>888</v>
      </c>
    </row>
    <row r="119" customFormat="false" ht="17" hidden="false" customHeight="false" outlineLevel="0" collapsed="false">
      <c r="A119" s="20"/>
      <c r="B119" s="233"/>
      <c r="C119" s="233"/>
      <c r="D119" s="223"/>
      <c r="E119" s="20" t="s">
        <v>344</v>
      </c>
      <c r="F119" s="234" t="n">
        <v>1</v>
      </c>
      <c r="G119" s="200" t="s">
        <v>890</v>
      </c>
    </row>
    <row r="120" customFormat="false" ht="31.25" hidden="false" customHeight="true" outlineLevel="0" collapsed="false">
      <c r="A120" s="20"/>
      <c r="B120" s="233"/>
      <c r="C120" s="233"/>
      <c r="D120" s="223" t="s">
        <v>891</v>
      </c>
      <c r="E120" s="250" t="s">
        <v>312</v>
      </c>
      <c r="F120" s="234" t="s">
        <v>305</v>
      </c>
      <c r="G120" s="200" t="s">
        <v>892</v>
      </c>
    </row>
    <row r="121" customFormat="false" ht="17" hidden="false" customHeight="false" outlineLevel="0" collapsed="false">
      <c r="A121" s="20"/>
      <c r="B121" s="233"/>
      <c r="C121" s="233"/>
      <c r="D121" s="223"/>
      <c r="E121" s="20" t="s">
        <v>344</v>
      </c>
      <c r="F121" s="234" t="n">
        <v>1</v>
      </c>
      <c r="G121" s="200" t="s">
        <v>890</v>
      </c>
    </row>
    <row r="122" customFormat="false" ht="17" hidden="false" customHeight="false" outlineLevel="0" collapsed="false">
      <c r="A122" s="20"/>
      <c r="B122" s="233"/>
      <c r="C122" s="233"/>
      <c r="D122" s="200"/>
      <c r="E122" s="250"/>
      <c r="F122" s="234"/>
      <c r="G122" s="199"/>
    </row>
    <row r="123" customFormat="false" ht="29.85" hidden="false" customHeight="true" outlineLevel="0" collapsed="false">
      <c r="A123" s="20" t="s">
        <v>936</v>
      </c>
      <c r="B123" s="233"/>
      <c r="C123" s="233" t="s">
        <v>244</v>
      </c>
      <c r="D123" s="144" t="s">
        <v>937</v>
      </c>
      <c r="E123" s="144"/>
      <c r="F123" s="144"/>
      <c r="G123" s="144"/>
    </row>
    <row r="124" customFormat="false" ht="17" hidden="false" customHeight="false" outlineLevel="0" collapsed="false">
      <c r="A124" s="20"/>
      <c r="B124" s="233"/>
      <c r="C124" s="233"/>
      <c r="D124" s="200" t="s">
        <v>873</v>
      </c>
      <c r="E124" s="250"/>
      <c r="F124" s="234"/>
      <c r="G124" s="214" t="s">
        <v>361</v>
      </c>
    </row>
    <row r="125" customFormat="false" ht="31.25" hidden="false" customHeight="true" outlineLevel="0" collapsed="false">
      <c r="A125" s="20"/>
      <c r="B125" s="233"/>
      <c r="C125" s="233"/>
      <c r="D125" s="223" t="s">
        <v>938</v>
      </c>
      <c r="E125" s="250" t="s">
        <v>312</v>
      </c>
      <c r="F125" s="234"/>
      <c r="G125" s="200" t="s">
        <v>939</v>
      </c>
    </row>
    <row r="126" customFormat="false" ht="17" hidden="false" customHeight="false" outlineLevel="0" collapsed="false">
      <c r="A126" s="20"/>
      <c r="B126" s="233"/>
      <c r="C126" s="233"/>
      <c r="D126" s="223"/>
      <c r="E126" s="20" t="s">
        <v>344</v>
      </c>
      <c r="F126" s="234" t="s">
        <v>444</v>
      </c>
      <c r="G126" s="200" t="s">
        <v>876</v>
      </c>
    </row>
    <row r="127" customFormat="false" ht="17" hidden="false" customHeight="false" outlineLevel="0" collapsed="false">
      <c r="A127" s="20"/>
      <c r="B127" s="233"/>
      <c r="C127" s="233"/>
      <c r="D127" s="200" t="s">
        <v>898</v>
      </c>
      <c r="E127" s="250"/>
      <c r="F127" s="234"/>
      <c r="G127" s="200" t="s">
        <v>899</v>
      </c>
    </row>
    <row r="128" customFormat="false" ht="17.05" hidden="false" customHeight="true" outlineLevel="0" collapsed="false">
      <c r="A128" s="20"/>
      <c r="B128" s="233"/>
      <c r="C128" s="233"/>
      <c r="D128" s="200" t="s">
        <v>900</v>
      </c>
      <c r="E128" s="250"/>
      <c r="F128" s="234"/>
      <c r="G128" s="200" t="s">
        <v>901</v>
      </c>
    </row>
    <row r="129" customFormat="false" ht="17" hidden="false" customHeight="false" outlineLevel="0" collapsed="false">
      <c r="A129" s="20"/>
      <c r="B129" s="233"/>
      <c r="C129" s="233"/>
      <c r="D129" s="200" t="s">
        <v>902</v>
      </c>
      <c r="E129" s="250"/>
      <c r="F129" s="234"/>
      <c r="G129" s="200" t="s">
        <v>903</v>
      </c>
    </row>
    <row r="130" customFormat="false" ht="29.85" hidden="false" customHeight="true" outlineLevel="0" collapsed="false">
      <c r="A130" s="20"/>
      <c r="B130" s="233"/>
      <c r="C130" s="233"/>
      <c r="D130" s="223" t="s">
        <v>940</v>
      </c>
      <c r="E130" s="250" t="s">
        <v>312</v>
      </c>
      <c r="F130" s="234"/>
      <c r="G130" s="200" t="s">
        <v>941</v>
      </c>
    </row>
    <row r="131" customFormat="false" ht="17" hidden="false" customHeight="false" outlineLevel="0" collapsed="false">
      <c r="A131" s="20"/>
      <c r="B131" s="233"/>
      <c r="C131" s="233"/>
      <c r="D131" s="223"/>
      <c r="E131" s="20" t="s">
        <v>344</v>
      </c>
      <c r="F131" s="234" t="s">
        <v>444</v>
      </c>
      <c r="G131" s="200" t="s">
        <v>907</v>
      </c>
    </row>
    <row r="132" customFormat="false" ht="29.85" hidden="false" customHeight="true" outlineLevel="0" collapsed="false">
      <c r="A132" s="20"/>
      <c r="B132" s="233"/>
      <c r="C132" s="233"/>
      <c r="D132" s="223" t="s">
        <v>942</v>
      </c>
      <c r="E132" s="250" t="s">
        <v>312</v>
      </c>
      <c r="F132" s="234"/>
      <c r="G132" s="200" t="s">
        <v>909</v>
      </c>
    </row>
    <row r="133" customFormat="false" ht="17" hidden="false" customHeight="false" outlineLevel="0" collapsed="false">
      <c r="A133" s="20"/>
      <c r="B133" s="233"/>
      <c r="C133" s="233"/>
      <c r="D133" s="223"/>
      <c r="E133" s="20" t="s">
        <v>344</v>
      </c>
      <c r="F133" s="234" t="n">
        <v>0</v>
      </c>
      <c r="G133" s="199"/>
    </row>
    <row r="134" customFormat="false" ht="17" hidden="false" customHeight="false" outlineLevel="0" collapsed="false">
      <c r="A134" s="20"/>
      <c r="B134" s="233"/>
      <c r="C134" s="233"/>
      <c r="D134" s="199"/>
      <c r="E134" s="250"/>
      <c r="F134" s="234"/>
      <c r="G134" s="199"/>
    </row>
    <row r="135" customFormat="false" ht="17.05" hidden="false" customHeight="true" outlineLevel="0" collapsed="false">
      <c r="A135" s="20" t="s">
        <v>943</v>
      </c>
      <c r="B135" s="233"/>
      <c r="C135" s="233" t="s">
        <v>258</v>
      </c>
      <c r="D135" s="223" t="s">
        <v>944</v>
      </c>
      <c r="E135" s="223"/>
      <c r="F135" s="223"/>
      <c r="G135" s="223"/>
    </row>
    <row r="136" customFormat="false" ht="17.05" hidden="false" customHeight="false" outlineLevel="0" collapsed="false">
      <c r="A136" s="20"/>
      <c r="B136" s="233"/>
      <c r="C136" s="233"/>
      <c r="D136" s="200" t="s">
        <v>913</v>
      </c>
      <c r="E136" s="250"/>
      <c r="F136" s="234"/>
      <c r="G136" s="214" t="s">
        <v>361</v>
      </c>
    </row>
    <row r="137" customFormat="false" ht="17.05" hidden="false" customHeight="true" outlineLevel="0" collapsed="false">
      <c r="A137" s="20"/>
      <c r="B137" s="233"/>
      <c r="C137" s="233"/>
      <c r="D137" s="223" t="s">
        <v>945</v>
      </c>
      <c r="E137" s="250" t="s">
        <v>312</v>
      </c>
      <c r="F137" s="234"/>
      <c r="G137" s="200" t="s">
        <v>946</v>
      </c>
    </row>
    <row r="138" customFormat="false" ht="17.05" hidden="false" customHeight="false" outlineLevel="0" collapsed="false">
      <c r="A138" s="20"/>
      <c r="B138" s="233"/>
      <c r="C138" s="233"/>
      <c r="D138" s="223"/>
      <c r="E138" s="20" t="s">
        <v>344</v>
      </c>
      <c r="F138" s="234" t="s">
        <v>444</v>
      </c>
      <c r="G138" s="200" t="s">
        <v>876</v>
      </c>
    </row>
    <row r="139" customFormat="false" ht="17.05" hidden="false" customHeight="false" outlineLevel="0" collapsed="false">
      <c r="A139" s="20"/>
      <c r="B139" s="233"/>
      <c r="C139" s="233"/>
      <c r="D139" s="200" t="s">
        <v>916</v>
      </c>
      <c r="E139" s="250"/>
      <c r="F139" s="234"/>
      <c r="G139" s="200" t="s">
        <v>901</v>
      </c>
    </row>
    <row r="140" customFormat="false" ht="29.85" hidden="false" customHeight="true" outlineLevel="0" collapsed="false">
      <c r="A140" s="20"/>
      <c r="B140" s="233"/>
      <c r="C140" s="233"/>
      <c r="D140" s="223" t="s">
        <v>947</v>
      </c>
      <c r="E140" s="250" t="s">
        <v>312</v>
      </c>
      <c r="F140" s="234"/>
      <c r="G140" s="200" t="s">
        <v>948</v>
      </c>
    </row>
    <row r="141" customFormat="false" ht="17.05" hidden="false" customHeight="false" outlineLevel="0" collapsed="false">
      <c r="A141" s="20"/>
      <c r="B141" s="233"/>
      <c r="C141" s="233"/>
      <c r="D141" s="223"/>
      <c r="E141" s="20" t="s">
        <v>344</v>
      </c>
      <c r="F141" s="234" t="n">
        <v>0</v>
      </c>
      <c r="G141" s="199"/>
    </row>
    <row r="142" customFormat="false" ht="17" hidden="false" customHeight="false" outlineLevel="0" collapsed="false">
      <c r="A142" s="20"/>
      <c r="B142" s="233"/>
      <c r="C142" s="233"/>
      <c r="D142" s="199"/>
      <c r="E142" s="250"/>
      <c r="F142" s="234"/>
      <c r="G142" s="199"/>
    </row>
    <row r="143" customFormat="false" ht="17.05" hidden="false" customHeight="true" outlineLevel="0" collapsed="false">
      <c r="A143" s="20" t="s">
        <v>949</v>
      </c>
      <c r="B143" s="233"/>
      <c r="C143" s="233" t="s">
        <v>259</v>
      </c>
      <c r="D143" s="223" t="s">
        <v>950</v>
      </c>
      <c r="E143" s="223"/>
      <c r="F143" s="223"/>
      <c r="G143" s="223"/>
    </row>
    <row r="144" customFormat="false" ht="17.05" hidden="false" customHeight="false" outlineLevel="0" collapsed="false">
      <c r="A144" s="20"/>
      <c r="B144" s="233"/>
      <c r="C144" s="233"/>
      <c r="D144" s="200" t="s">
        <v>913</v>
      </c>
      <c r="E144" s="250"/>
      <c r="F144" s="234"/>
      <c r="G144" s="214" t="s">
        <v>361</v>
      </c>
    </row>
    <row r="145" customFormat="false" ht="17.05" hidden="false" customHeight="true" outlineLevel="0" collapsed="false">
      <c r="A145" s="20"/>
      <c r="B145" s="233"/>
      <c r="C145" s="233"/>
      <c r="D145" s="223" t="s">
        <v>945</v>
      </c>
      <c r="E145" s="250" t="s">
        <v>312</v>
      </c>
      <c r="F145" s="234"/>
      <c r="G145" s="200" t="s">
        <v>946</v>
      </c>
    </row>
    <row r="146" customFormat="false" ht="17.05" hidden="false" customHeight="false" outlineLevel="0" collapsed="false">
      <c r="A146" s="20"/>
      <c r="B146" s="233"/>
      <c r="C146" s="233"/>
      <c r="D146" s="223"/>
      <c r="E146" s="20" t="s">
        <v>344</v>
      </c>
      <c r="F146" s="234" t="s">
        <v>444</v>
      </c>
      <c r="G146" s="200" t="s">
        <v>876</v>
      </c>
    </row>
    <row r="147" customFormat="false" ht="17.05" hidden="false" customHeight="false" outlineLevel="0" collapsed="false">
      <c r="A147" s="20"/>
      <c r="B147" s="233"/>
      <c r="C147" s="233"/>
      <c r="D147" s="200" t="s">
        <v>921</v>
      </c>
      <c r="E147" s="250"/>
      <c r="F147" s="234"/>
      <c r="G147" s="200" t="s">
        <v>903</v>
      </c>
    </row>
    <row r="148" customFormat="false" ht="29.85" hidden="false" customHeight="true" outlineLevel="0" collapsed="false">
      <c r="A148" s="20"/>
      <c r="B148" s="233"/>
      <c r="C148" s="233"/>
      <c r="D148" s="223" t="s">
        <v>951</v>
      </c>
      <c r="E148" s="250" t="s">
        <v>312</v>
      </c>
      <c r="F148" s="234"/>
      <c r="G148" s="200" t="s">
        <v>952</v>
      </c>
    </row>
    <row r="149" customFormat="false" ht="17.05" hidden="false" customHeight="false" outlineLevel="0" collapsed="false">
      <c r="A149" s="20"/>
      <c r="B149" s="233"/>
      <c r="C149" s="233"/>
      <c r="D149" s="223"/>
      <c r="E149" s="20" t="s">
        <v>344</v>
      </c>
      <c r="F149" s="234" t="n">
        <v>0</v>
      </c>
      <c r="G149" s="199"/>
    </row>
    <row r="150" customFormat="false" ht="17" hidden="false" customHeight="false" outlineLevel="0" collapsed="false">
      <c r="A150" s="20"/>
      <c r="B150" s="233"/>
      <c r="C150" s="233"/>
      <c r="D150" s="199"/>
      <c r="E150" s="250"/>
      <c r="F150" s="234"/>
      <c r="G150" s="199"/>
    </row>
    <row r="151" customFormat="false" ht="17.05" hidden="false" customHeight="true" outlineLevel="0" collapsed="false">
      <c r="A151" s="20" t="s">
        <v>953</v>
      </c>
      <c r="B151" s="233" t="s">
        <v>954</v>
      </c>
      <c r="C151" s="233"/>
      <c r="D151" s="199" t="s">
        <v>955</v>
      </c>
      <c r="E151" s="250"/>
      <c r="F151" s="234"/>
      <c r="G151" s="199"/>
    </row>
    <row r="152" customFormat="false" ht="17.05" hidden="false" customHeight="false" outlineLevel="0" collapsed="false">
      <c r="A152" s="20"/>
      <c r="B152" s="233"/>
      <c r="C152" s="233"/>
      <c r="D152" s="200" t="s">
        <v>956</v>
      </c>
      <c r="E152" s="250"/>
      <c r="F152" s="234"/>
      <c r="G152" s="199" t="s">
        <v>957</v>
      </c>
    </row>
    <row r="153" customFormat="false" ht="45.45" hidden="false" customHeight="true" outlineLevel="0" collapsed="false">
      <c r="A153" s="20" t="s">
        <v>958</v>
      </c>
      <c r="B153" s="233" t="s">
        <v>250</v>
      </c>
      <c r="C153" s="233" t="s">
        <v>243</v>
      </c>
      <c r="D153" s="149" t="s">
        <v>959</v>
      </c>
      <c r="E153" s="149"/>
      <c r="F153" s="149"/>
      <c r="G153" s="149"/>
    </row>
    <row r="154" customFormat="false" ht="17" hidden="false" customHeight="false" outlineLevel="0" collapsed="false">
      <c r="A154" s="20"/>
      <c r="B154" s="233"/>
      <c r="C154" s="233"/>
      <c r="D154" s="200" t="s">
        <v>360</v>
      </c>
      <c r="E154" s="250"/>
      <c r="F154" s="234"/>
      <c r="G154" s="214" t="s">
        <v>361</v>
      </c>
    </row>
    <row r="155" customFormat="false" ht="29.85" hidden="false" customHeight="true" outlineLevel="0" collapsed="false">
      <c r="A155" s="20"/>
      <c r="B155" s="233"/>
      <c r="C155" s="233"/>
      <c r="D155" s="223" t="s">
        <v>960</v>
      </c>
      <c r="E155" s="250" t="s">
        <v>312</v>
      </c>
      <c r="F155" s="234"/>
      <c r="G155" s="200" t="s">
        <v>961</v>
      </c>
    </row>
    <row r="156" customFormat="false" ht="17" hidden="false" customHeight="false" outlineLevel="0" collapsed="false">
      <c r="A156" s="20"/>
      <c r="B156" s="233"/>
      <c r="C156" s="233"/>
      <c r="D156" s="223"/>
      <c r="E156" s="20" t="s">
        <v>344</v>
      </c>
      <c r="F156" s="234" t="s">
        <v>444</v>
      </c>
      <c r="G156" s="200" t="s">
        <v>876</v>
      </c>
    </row>
    <row r="157" customFormat="false" ht="28.35" hidden="false" customHeight="false" outlineLevel="0" collapsed="false">
      <c r="A157" s="20"/>
      <c r="B157" s="233"/>
      <c r="C157" s="233"/>
      <c r="D157" s="223" t="s">
        <v>962</v>
      </c>
      <c r="E157" s="250"/>
      <c r="F157" s="234"/>
      <c r="G157" s="200" t="s">
        <v>963</v>
      </c>
    </row>
    <row r="158" customFormat="false" ht="17" hidden="false" customHeight="true" outlineLevel="0" collapsed="false">
      <c r="A158" s="20"/>
      <c r="B158" s="233"/>
      <c r="C158" s="233"/>
      <c r="D158" s="223" t="s">
        <v>964</v>
      </c>
      <c r="E158" s="250" t="s">
        <v>312</v>
      </c>
      <c r="F158" s="234" t="s">
        <v>444</v>
      </c>
      <c r="G158" s="200" t="s">
        <v>965</v>
      </c>
    </row>
    <row r="159" customFormat="false" ht="28.35" hidden="false" customHeight="false" outlineLevel="0" collapsed="false">
      <c r="A159" s="20"/>
      <c r="B159" s="233"/>
      <c r="C159" s="233"/>
      <c r="D159" s="223"/>
      <c r="E159" s="20" t="s">
        <v>344</v>
      </c>
      <c r="F159" s="234"/>
      <c r="G159" s="200" t="s">
        <v>966</v>
      </c>
    </row>
    <row r="160" customFormat="false" ht="17" hidden="false" customHeight="false" outlineLevel="0" collapsed="false">
      <c r="A160" s="20"/>
      <c r="B160" s="233"/>
      <c r="C160" s="233"/>
      <c r="D160" s="200" t="s">
        <v>967</v>
      </c>
      <c r="E160" s="250"/>
      <c r="F160" s="234"/>
      <c r="G160" s="199" t="s">
        <v>968</v>
      </c>
    </row>
    <row r="161" customFormat="false" ht="17" hidden="false" customHeight="true" outlineLevel="0" collapsed="false">
      <c r="A161" s="20"/>
      <c r="B161" s="233"/>
      <c r="C161" s="233"/>
      <c r="D161" s="223" t="s">
        <v>969</v>
      </c>
      <c r="E161" s="250" t="s">
        <v>312</v>
      </c>
      <c r="F161" s="234" t="n">
        <v>0</v>
      </c>
      <c r="G161" s="199" t="s">
        <v>970</v>
      </c>
    </row>
    <row r="162" customFormat="false" ht="28.35" hidden="false" customHeight="false" outlineLevel="0" collapsed="false">
      <c r="A162" s="20"/>
      <c r="B162" s="233"/>
      <c r="C162" s="233"/>
      <c r="D162" s="223"/>
      <c r="E162" s="20" t="s">
        <v>344</v>
      </c>
      <c r="F162" s="234"/>
      <c r="G162" s="200" t="s">
        <v>971</v>
      </c>
    </row>
    <row r="163" customFormat="false" ht="17" hidden="false" customHeight="true" outlineLevel="0" collapsed="false">
      <c r="A163" s="20"/>
      <c r="B163" s="233"/>
      <c r="C163" s="233"/>
      <c r="D163" s="223" t="s">
        <v>972</v>
      </c>
      <c r="E163" s="250" t="s">
        <v>312</v>
      </c>
      <c r="F163" s="234"/>
      <c r="G163" s="200" t="s">
        <v>973</v>
      </c>
    </row>
    <row r="164" customFormat="false" ht="17" hidden="false" customHeight="false" outlineLevel="0" collapsed="false">
      <c r="A164" s="20"/>
      <c r="B164" s="233"/>
      <c r="C164" s="233"/>
      <c r="D164" s="223"/>
      <c r="E164" s="20" t="s">
        <v>344</v>
      </c>
      <c r="F164" s="234" t="s">
        <v>444</v>
      </c>
      <c r="G164" s="200" t="s">
        <v>974</v>
      </c>
    </row>
    <row r="165" customFormat="false" ht="31.25" hidden="false" customHeight="true" outlineLevel="0" collapsed="false">
      <c r="A165" s="20"/>
      <c r="B165" s="233"/>
      <c r="C165" s="233"/>
      <c r="D165" s="223" t="s">
        <v>975</v>
      </c>
      <c r="E165" s="250" t="s">
        <v>312</v>
      </c>
      <c r="F165" s="234" t="s">
        <v>305</v>
      </c>
      <c r="G165" s="200" t="s">
        <v>976</v>
      </c>
    </row>
    <row r="166" customFormat="false" ht="17" hidden="false" customHeight="false" outlineLevel="0" collapsed="false">
      <c r="A166" s="20"/>
      <c r="B166" s="233"/>
      <c r="C166" s="233"/>
      <c r="D166" s="223"/>
      <c r="E166" s="20" t="s">
        <v>344</v>
      </c>
      <c r="F166" s="234" t="n">
        <v>1</v>
      </c>
      <c r="G166" s="200" t="s">
        <v>890</v>
      </c>
    </row>
    <row r="167" customFormat="false" ht="17" hidden="false" customHeight="true" outlineLevel="0" collapsed="false">
      <c r="A167" s="20"/>
      <c r="B167" s="233"/>
      <c r="C167" s="233"/>
      <c r="D167" s="223" t="s">
        <v>977</v>
      </c>
      <c r="E167" s="250" t="s">
        <v>312</v>
      </c>
      <c r="F167" s="234"/>
      <c r="G167" s="200" t="s">
        <v>978</v>
      </c>
    </row>
    <row r="168" customFormat="false" ht="17" hidden="false" customHeight="false" outlineLevel="0" collapsed="false">
      <c r="A168" s="20"/>
      <c r="B168" s="233"/>
      <c r="C168" s="233"/>
      <c r="D168" s="223"/>
      <c r="E168" s="20" t="s">
        <v>344</v>
      </c>
      <c r="F168" s="234" t="s">
        <v>444</v>
      </c>
      <c r="G168" s="200" t="s">
        <v>979</v>
      </c>
    </row>
    <row r="169" customFormat="false" ht="31.25" hidden="false" customHeight="true" outlineLevel="0" collapsed="false">
      <c r="A169" s="20"/>
      <c r="B169" s="233"/>
      <c r="C169" s="233"/>
      <c r="D169" s="223" t="s">
        <v>980</v>
      </c>
      <c r="E169" s="250" t="s">
        <v>312</v>
      </c>
      <c r="F169" s="234"/>
      <c r="G169" s="200" t="s">
        <v>981</v>
      </c>
    </row>
    <row r="170" customFormat="false" ht="17" hidden="false" customHeight="false" outlineLevel="0" collapsed="false">
      <c r="A170" s="20"/>
      <c r="B170" s="233"/>
      <c r="C170" s="233"/>
      <c r="D170" s="223"/>
      <c r="E170" s="20" t="s">
        <v>344</v>
      </c>
      <c r="F170" s="234"/>
      <c r="G170" s="200" t="s">
        <v>890</v>
      </c>
    </row>
    <row r="171" customFormat="false" ht="17" hidden="false" customHeight="false" outlineLevel="0" collapsed="false">
      <c r="A171" s="20"/>
      <c r="B171" s="233"/>
      <c r="C171" s="233"/>
      <c r="D171" s="200"/>
      <c r="E171" s="250"/>
      <c r="F171" s="234"/>
      <c r="G171" s="199"/>
    </row>
    <row r="172" customFormat="false" ht="45.45" hidden="false" customHeight="true" outlineLevel="0" collapsed="false">
      <c r="A172" s="20" t="s">
        <v>982</v>
      </c>
      <c r="B172" s="233"/>
      <c r="C172" s="233" t="s">
        <v>244</v>
      </c>
      <c r="D172" s="144" t="s">
        <v>983</v>
      </c>
      <c r="E172" s="144"/>
      <c r="F172" s="144"/>
      <c r="G172" s="144"/>
    </row>
    <row r="173" customFormat="false" ht="17" hidden="false" customHeight="false" outlineLevel="0" collapsed="false">
      <c r="A173" s="20"/>
      <c r="B173" s="233"/>
      <c r="C173" s="233"/>
      <c r="D173" s="200" t="s">
        <v>873</v>
      </c>
      <c r="E173" s="250"/>
      <c r="F173" s="234"/>
      <c r="G173" s="214" t="s">
        <v>361</v>
      </c>
    </row>
    <row r="174" customFormat="false" ht="17" hidden="false" customHeight="true" outlineLevel="0" collapsed="false">
      <c r="A174" s="20"/>
      <c r="B174" s="233"/>
      <c r="C174" s="233"/>
      <c r="D174" s="223" t="s">
        <v>984</v>
      </c>
      <c r="E174" s="250" t="s">
        <v>312</v>
      </c>
      <c r="F174" s="234"/>
      <c r="G174" s="200" t="s">
        <v>985</v>
      </c>
    </row>
    <row r="175" customFormat="false" ht="28.35" hidden="false" customHeight="false" outlineLevel="0" collapsed="false">
      <c r="A175" s="20"/>
      <c r="B175" s="233"/>
      <c r="C175" s="233"/>
      <c r="D175" s="223"/>
      <c r="E175" s="20" t="s">
        <v>344</v>
      </c>
      <c r="F175" s="234" t="s">
        <v>444</v>
      </c>
      <c r="G175" s="200" t="s">
        <v>986</v>
      </c>
    </row>
    <row r="176" customFormat="false" ht="17" hidden="false" customHeight="false" outlineLevel="0" collapsed="false">
      <c r="A176" s="20"/>
      <c r="B176" s="233"/>
      <c r="C176" s="233"/>
      <c r="D176" s="200" t="s">
        <v>898</v>
      </c>
      <c r="E176" s="250"/>
      <c r="F176" s="234"/>
      <c r="G176" s="200" t="s">
        <v>899</v>
      </c>
    </row>
    <row r="177" customFormat="false" ht="17" hidden="false" customHeight="false" outlineLevel="0" collapsed="false">
      <c r="A177" s="20"/>
      <c r="B177" s="233"/>
      <c r="C177" s="233"/>
      <c r="D177" s="200" t="s">
        <v>987</v>
      </c>
      <c r="E177" s="250"/>
      <c r="F177" s="234"/>
      <c r="G177" s="200" t="s">
        <v>988</v>
      </c>
    </row>
    <row r="178" customFormat="false" ht="17" hidden="false" customHeight="false" outlineLevel="0" collapsed="false">
      <c r="A178" s="20"/>
      <c r="B178" s="233"/>
      <c r="C178" s="233"/>
      <c r="D178" s="200" t="s">
        <v>989</v>
      </c>
      <c r="E178" s="250"/>
      <c r="F178" s="234"/>
      <c r="G178" s="200" t="s">
        <v>990</v>
      </c>
    </row>
    <row r="179" customFormat="false" ht="17" hidden="false" customHeight="true" outlineLevel="0" collapsed="false">
      <c r="A179" s="20"/>
      <c r="B179" s="233"/>
      <c r="C179" s="233"/>
      <c r="D179" s="223" t="s">
        <v>991</v>
      </c>
      <c r="E179" s="250" t="s">
        <v>312</v>
      </c>
      <c r="F179" s="234"/>
      <c r="G179" s="200" t="s">
        <v>978</v>
      </c>
    </row>
    <row r="180" customFormat="false" ht="17" hidden="false" customHeight="false" outlineLevel="0" collapsed="false">
      <c r="A180" s="20"/>
      <c r="B180" s="233"/>
      <c r="C180" s="233"/>
      <c r="D180" s="223"/>
      <c r="E180" s="20" t="s">
        <v>344</v>
      </c>
      <c r="F180" s="234" t="s">
        <v>444</v>
      </c>
      <c r="G180" s="200" t="s">
        <v>907</v>
      </c>
    </row>
    <row r="181" customFormat="false" ht="17" hidden="false" customHeight="true" outlineLevel="0" collapsed="false">
      <c r="A181" s="20"/>
      <c r="B181" s="233"/>
      <c r="C181" s="233"/>
      <c r="D181" s="223" t="s">
        <v>992</v>
      </c>
      <c r="E181" s="250" t="s">
        <v>312</v>
      </c>
      <c r="F181" s="234"/>
      <c r="G181" s="200" t="s">
        <v>973</v>
      </c>
    </row>
    <row r="182" customFormat="false" ht="17" hidden="false" customHeight="false" outlineLevel="0" collapsed="false">
      <c r="A182" s="20"/>
      <c r="B182" s="233"/>
      <c r="C182" s="233"/>
      <c r="D182" s="223"/>
      <c r="E182" s="20" t="s">
        <v>344</v>
      </c>
      <c r="F182" s="234" t="s">
        <v>444</v>
      </c>
      <c r="G182" s="200" t="s">
        <v>993</v>
      </c>
    </row>
    <row r="183" customFormat="false" ht="31.25" hidden="false" customHeight="true" outlineLevel="0" collapsed="false">
      <c r="A183" s="20"/>
      <c r="B183" s="233"/>
      <c r="C183" s="233"/>
      <c r="D183" s="223" t="s">
        <v>994</v>
      </c>
      <c r="E183" s="250" t="s">
        <v>312</v>
      </c>
      <c r="F183" s="234"/>
      <c r="G183" s="200" t="s">
        <v>981</v>
      </c>
    </row>
    <row r="184" customFormat="false" ht="17" hidden="false" customHeight="false" outlineLevel="0" collapsed="false">
      <c r="A184" s="20"/>
      <c r="B184" s="233"/>
      <c r="C184" s="233"/>
      <c r="D184" s="223"/>
      <c r="E184" s="20" t="s">
        <v>344</v>
      </c>
      <c r="F184" s="234" t="s">
        <v>444</v>
      </c>
      <c r="G184" s="200" t="s">
        <v>974</v>
      </c>
    </row>
    <row r="185" customFormat="false" ht="31.25" hidden="false" customHeight="true" outlineLevel="0" collapsed="false">
      <c r="A185" s="20"/>
      <c r="B185" s="233"/>
      <c r="C185" s="233"/>
      <c r="D185" s="223" t="s">
        <v>995</v>
      </c>
      <c r="E185" s="250" t="s">
        <v>312</v>
      </c>
      <c r="F185" s="234"/>
      <c r="G185" s="200" t="s">
        <v>976</v>
      </c>
    </row>
    <row r="186" customFormat="false" ht="17" hidden="false" customHeight="false" outlineLevel="0" collapsed="false">
      <c r="A186" s="20"/>
      <c r="B186" s="233"/>
      <c r="C186" s="233"/>
      <c r="D186" s="223"/>
      <c r="E186" s="20" t="s">
        <v>344</v>
      </c>
      <c r="F186" s="234" t="n">
        <v>0</v>
      </c>
      <c r="G186" s="199"/>
    </row>
    <row r="187" customFormat="false" ht="17" hidden="false" customHeight="false" outlineLevel="0" collapsed="false">
      <c r="A187" s="20"/>
      <c r="B187" s="233"/>
      <c r="C187" s="233"/>
      <c r="D187" s="199"/>
      <c r="E187" s="250"/>
      <c r="F187" s="234"/>
      <c r="G187" s="199"/>
    </row>
    <row r="188" customFormat="false" ht="31.25" hidden="false" customHeight="true" outlineLevel="0" collapsed="false">
      <c r="A188" s="20" t="s">
        <v>996</v>
      </c>
      <c r="B188" s="233"/>
      <c r="C188" s="233" t="s">
        <v>258</v>
      </c>
      <c r="D188" s="223" t="s">
        <v>997</v>
      </c>
      <c r="E188" s="223"/>
      <c r="F188" s="223"/>
      <c r="G188" s="223"/>
    </row>
    <row r="189" customFormat="false" ht="17" hidden="false" customHeight="false" outlineLevel="0" collapsed="false">
      <c r="A189" s="20"/>
      <c r="B189" s="233"/>
      <c r="C189" s="233"/>
      <c r="D189" s="200" t="s">
        <v>913</v>
      </c>
      <c r="E189" s="250"/>
      <c r="F189" s="234"/>
      <c r="G189" s="214" t="s">
        <v>361</v>
      </c>
    </row>
    <row r="190" customFormat="false" ht="17.05" hidden="false" customHeight="true" outlineLevel="0" collapsed="false">
      <c r="A190" s="20"/>
      <c r="B190" s="233"/>
      <c r="C190" s="233"/>
      <c r="D190" s="223" t="s">
        <v>998</v>
      </c>
      <c r="E190" s="250" t="s">
        <v>312</v>
      </c>
      <c r="F190" s="234"/>
      <c r="G190" s="200" t="s">
        <v>999</v>
      </c>
    </row>
    <row r="191" customFormat="false" ht="28.35" hidden="false" customHeight="false" outlineLevel="0" collapsed="false">
      <c r="A191" s="20"/>
      <c r="B191" s="233"/>
      <c r="C191" s="233"/>
      <c r="D191" s="223"/>
      <c r="E191" s="20" t="s">
        <v>344</v>
      </c>
      <c r="F191" s="234" t="s">
        <v>444</v>
      </c>
      <c r="G191" s="200" t="s">
        <v>1000</v>
      </c>
    </row>
    <row r="192" customFormat="false" ht="17" hidden="false" customHeight="false" outlineLevel="0" collapsed="false">
      <c r="A192" s="20"/>
      <c r="B192" s="233"/>
      <c r="C192" s="233"/>
      <c r="D192" s="200" t="s">
        <v>1001</v>
      </c>
      <c r="E192" s="250"/>
      <c r="F192" s="234"/>
      <c r="G192" s="200" t="s">
        <v>988</v>
      </c>
    </row>
    <row r="193" customFormat="false" ht="17" hidden="false" customHeight="true" outlineLevel="0" collapsed="false">
      <c r="A193" s="20"/>
      <c r="B193" s="233"/>
      <c r="C193" s="233"/>
      <c r="D193" s="223" t="s">
        <v>1002</v>
      </c>
      <c r="E193" s="250" t="s">
        <v>312</v>
      </c>
      <c r="F193" s="234"/>
      <c r="G193" s="200" t="s">
        <v>978</v>
      </c>
    </row>
    <row r="194" customFormat="false" ht="17" hidden="false" customHeight="false" outlineLevel="0" collapsed="false">
      <c r="A194" s="20"/>
      <c r="B194" s="233"/>
      <c r="C194" s="233"/>
      <c r="D194" s="223"/>
      <c r="E194" s="20" t="s">
        <v>344</v>
      </c>
      <c r="F194" s="234" t="s">
        <v>444</v>
      </c>
      <c r="G194" s="200" t="s">
        <v>1003</v>
      </c>
    </row>
    <row r="195" customFormat="false" ht="31.25" hidden="false" customHeight="true" outlineLevel="0" collapsed="false">
      <c r="A195" s="20"/>
      <c r="B195" s="233"/>
      <c r="C195" s="233"/>
      <c r="D195" s="223" t="s">
        <v>1004</v>
      </c>
      <c r="E195" s="250" t="s">
        <v>312</v>
      </c>
      <c r="F195" s="234"/>
      <c r="G195" s="200" t="s">
        <v>981</v>
      </c>
    </row>
    <row r="196" customFormat="false" ht="17" hidden="false" customHeight="false" outlineLevel="0" collapsed="false">
      <c r="A196" s="20"/>
      <c r="B196" s="233"/>
      <c r="C196" s="233"/>
      <c r="D196" s="223"/>
      <c r="E196" s="20" t="s">
        <v>344</v>
      </c>
      <c r="F196" s="234" t="n">
        <v>0</v>
      </c>
      <c r="G196" s="199"/>
    </row>
    <row r="197" customFormat="false" ht="17" hidden="false" customHeight="false" outlineLevel="0" collapsed="false">
      <c r="A197" s="20"/>
      <c r="B197" s="233"/>
      <c r="C197" s="233"/>
      <c r="D197" s="199"/>
      <c r="E197" s="250"/>
      <c r="F197" s="234"/>
      <c r="G197" s="199"/>
    </row>
    <row r="198" customFormat="false" ht="31.25" hidden="false" customHeight="true" outlineLevel="0" collapsed="false">
      <c r="A198" s="20" t="s">
        <v>1005</v>
      </c>
      <c r="B198" s="233"/>
      <c r="C198" s="233" t="s">
        <v>259</v>
      </c>
      <c r="D198" s="223" t="s">
        <v>1006</v>
      </c>
      <c r="E198" s="223"/>
      <c r="F198" s="223"/>
      <c r="G198" s="223"/>
    </row>
    <row r="199" customFormat="false" ht="17.05" hidden="false" customHeight="false" outlineLevel="0" collapsed="false">
      <c r="A199" s="20"/>
      <c r="B199" s="233"/>
      <c r="C199" s="233"/>
      <c r="D199" s="200" t="s">
        <v>913</v>
      </c>
      <c r="E199" s="250"/>
      <c r="F199" s="234"/>
      <c r="G199" s="214" t="s">
        <v>361</v>
      </c>
    </row>
    <row r="200" customFormat="false" ht="17.05" hidden="false" customHeight="true" outlineLevel="0" collapsed="false">
      <c r="A200" s="20"/>
      <c r="B200" s="233"/>
      <c r="C200" s="233"/>
      <c r="D200" s="223" t="s">
        <v>998</v>
      </c>
      <c r="E200" s="250" t="s">
        <v>312</v>
      </c>
      <c r="F200" s="234"/>
      <c r="G200" s="200" t="s">
        <v>999</v>
      </c>
    </row>
    <row r="201" customFormat="false" ht="28.35" hidden="false" customHeight="false" outlineLevel="0" collapsed="false">
      <c r="A201" s="20"/>
      <c r="B201" s="233"/>
      <c r="C201" s="233"/>
      <c r="D201" s="223"/>
      <c r="E201" s="20" t="s">
        <v>344</v>
      </c>
      <c r="F201" s="234" t="s">
        <v>444</v>
      </c>
      <c r="G201" s="200" t="s">
        <v>1000</v>
      </c>
    </row>
    <row r="202" customFormat="false" ht="17.05" hidden="false" customHeight="false" outlineLevel="0" collapsed="false">
      <c r="A202" s="20"/>
      <c r="B202" s="233"/>
      <c r="C202" s="233"/>
      <c r="D202" s="200" t="s">
        <v>1007</v>
      </c>
      <c r="E202" s="250"/>
      <c r="F202" s="234"/>
      <c r="G202" s="200" t="s">
        <v>990</v>
      </c>
    </row>
    <row r="203" customFormat="false" ht="17.05" hidden="false" customHeight="true" outlineLevel="0" collapsed="false">
      <c r="A203" s="20"/>
      <c r="B203" s="233"/>
      <c r="C203" s="233"/>
      <c r="D203" s="223" t="s">
        <v>1008</v>
      </c>
      <c r="E203" s="250" t="s">
        <v>312</v>
      </c>
      <c r="F203" s="234"/>
      <c r="G203" s="200" t="s">
        <v>973</v>
      </c>
    </row>
    <row r="204" customFormat="false" ht="17.05" hidden="false" customHeight="false" outlineLevel="0" collapsed="false">
      <c r="A204" s="20"/>
      <c r="B204" s="233"/>
      <c r="C204" s="233"/>
      <c r="D204" s="223"/>
      <c r="E204" s="20" t="s">
        <v>344</v>
      </c>
      <c r="F204" s="234" t="s">
        <v>444</v>
      </c>
      <c r="G204" s="200" t="s">
        <v>1003</v>
      </c>
    </row>
    <row r="205" customFormat="false" ht="31.25" hidden="false" customHeight="true" outlineLevel="0" collapsed="false">
      <c r="A205" s="20"/>
      <c r="B205" s="233"/>
      <c r="C205" s="233"/>
      <c r="D205" s="223" t="s">
        <v>1009</v>
      </c>
      <c r="E205" s="250" t="s">
        <v>312</v>
      </c>
      <c r="F205" s="234"/>
      <c r="G205" s="200" t="s">
        <v>976</v>
      </c>
    </row>
    <row r="206" customFormat="false" ht="17.05" hidden="false" customHeight="false" outlineLevel="0" collapsed="false">
      <c r="A206" s="20"/>
      <c r="B206" s="233"/>
      <c r="C206" s="233"/>
      <c r="D206" s="223"/>
      <c r="E206" s="20" t="s">
        <v>344</v>
      </c>
      <c r="F206" s="234" t="n">
        <v>0</v>
      </c>
      <c r="G206" s="199"/>
    </row>
    <row r="207" customFormat="false" ht="17" hidden="false" customHeight="false" outlineLevel="0" collapsed="false">
      <c r="A207" s="20"/>
      <c r="B207" s="233"/>
      <c r="C207" s="233"/>
      <c r="D207" s="199"/>
      <c r="E207" s="250"/>
      <c r="F207" s="234"/>
      <c r="G207" s="199"/>
    </row>
    <row r="208" customFormat="false" ht="17.05" hidden="false" customHeight="true" outlineLevel="0" collapsed="false">
      <c r="A208" s="20" t="s">
        <v>1010</v>
      </c>
      <c r="B208" s="233" t="s">
        <v>251</v>
      </c>
      <c r="C208" s="233"/>
      <c r="D208" s="199" t="s">
        <v>1011</v>
      </c>
      <c r="E208" s="250"/>
      <c r="F208" s="234"/>
      <c r="G208" s="199"/>
    </row>
    <row r="209" customFormat="false" ht="17.05" hidden="false" customHeight="false" outlineLevel="0" collapsed="false">
      <c r="A209" s="20"/>
      <c r="B209" s="233"/>
      <c r="C209" s="233"/>
      <c r="D209" s="200" t="s">
        <v>1012</v>
      </c>
      <c r="E209" s="250"/>
      <c r="F209" s="234"/>
      <c r="G209" s="199" t="s">
        <v>1013</v>
      </c>
    </row>
    <row r="210" customFormat="false" ht="17.05" hidden="false" customHeight="true" outlineLevel="0" collapsed="false">
      <c r="A210" s="20" t="s">
        <v>1014</v>
      </c>
      <c r="B210" s="233" t="s">
        <v>252</v>
      </c>
      <c r="C210" s="233"/>
      <c r="D210" s="199" t="s">
        <v>1015</v>
      </c>
      <c r="E210" s="250"/>
      <c r="F210" s="234"/>
      <c r="G210" s="199"/>
    </row>
    <row r="211" customFormat="false" ht="17.05" hidden="false" customHeight="false" outlineLevel="0" collapsed="false">
      <c r="A211" s="20"/>
      <c r="B211" s="233"/>
      <c r="C211" s="233"/>
      <c r="D211" s="200" t="s">
        <v>1016</v>
      </c>
      <c r="E211" s="250"/>
      <c r="F211" s="234"/>
      <c r="G211" s="199" t="s">
        <v>1017</v>
      </c>
    </row>
    <row r="212" customFormat="false" ht="59.7" hidden="false" customHeight="true" outlineLevel="0" collapsed="false">
      <c r="A212" s="20" t="s">
        <v>1018</v>
      </c>
      <c r="B212" s="233" t="s">
        <v>253</v>
      </c>
      <c r="C212" s="130" t="s">
        <v>28</v>
      </c>
      <c r="D212" s="144" t="s">
        <v>1019</v>
      </c>
      <c r="E212" s="144"/>
      <c r="F212" s="144"/>
      <c r="G212" s="144"/>
    </row>
    <row r="213" customFormat="false" ht="17.05" hidden="false" customHeight="true" outlineLevel="0" collapsed="false">
      <c r="A213" s="20"/>
      <c r="B213" s="233"/>
      <c r="C213" s="130"/>
      <c r="D213" s="223" t="s">
        <v>1020</v>
      </c>
      <c r="E213" s="250" t="s">
        <v>312</v>
      </c>
      <c r="F213" s="234" t="n">
        <v>0</v>
      </c>
      <c r="G213" s="199" t="s">
        <v>1021</v>
      </c>
    </row>
    <row r="214" customFormat="false" ht="17" hidden="false" customHeight="false" outlineLevel="0" collapsed="false">
      <c r="A214" s="20"/>
      <c r="B214" s="233"/>
      <c r="C214" s="130"/>
      <c r="D214" s="223"/>
      <c r="E214" s="20" t="s">
        <v>344</v>
      </c>
      <c r="F214" s="234" t="s">
        <v>444</v>
      </c>
      <c r="G214" s="199" t="s">
        <v>1022</v>
      </c>
    </row>
    <row r="215" customFormat="false" ht="17" hidden="false" customHeight="true" outlineLevel="0" collapsed="false">
      <c r="A215" s="20"/>
      <c r="B215" s="233"/>
      <c r="C215" s="130"/>
      <c r="D215" s="223" t="s">
        <v>1023</v>
      </c>
      <c r="E215" s="250" t="s">
        <v>312</v>
      </c>
      <c r="F215" s="234" t="s">
        <v>444</v>
      </c>
      <c r="G215" s="199" t="s">
        <v>1024</v>
      </c>
    </row>
    <row r="216" customFormat="false" ht="17" hidden="false" customHeight="false" outlineLevel="0" collapsed="false">
      <c r="A216" s="20"/>
      <c r="B216" s="233"/>
      <c r="C216" s="130"/>
      <c r="D216" s="223"/>
      <c r="E216" s="20" t="s">
        <v>344</v>
      </c>
      <c r="F216" s="234" t="s">
        <v>444</v>
      </c>
      <c r="G216" s="199" t="s">
        <v>979</v>
      </c>
    </row>
    <row r="217" customFormat="false" ht="17" hidden="false" customHeight="true" outlineLevel="0" collapsed="false">
      <c r="A217" s="20"/>
      <c r="B217" s="233"/>
      <c r="C217" s="130"/>
      <c r="D217" s="223" t="s">
        <v>1025</v>
      </c>
      <c r="E217" s="250" t="s">
        <v>312</v>
      </c>
      <c r="F217" s="234" t="s">
        <v>1026</v>
      </c>
      <c r="G217" s="199" t="s">
        <v>1027</v>
      </c>
    </row>
    <row r="218" customFormat="false" ht="17" hidden="false" customHeight="false" outlineLevel="0" collapsed="false">
      <c r="A218" s="20"/>
      <c r="B218" s="233"/>
      <c r="C218" s="130"/>
      <c r="D218" s="223"/>
      <c r="E218" s="20" t="s">
        <v>344</v>
      </c>
      <c r="F218" s="234" t="s">
        <v>444</v>
      </c>
      <c r="G218" s="199" t="s">
        <v>876</v>
      </c>
    </row>
    <row r="219" customFormat="false" ht="17" hidden="false" customHeight="true" outlineLevel="0" collapsed="false">
      <c r="A219" s="20"/>
      <c r="B219" s="233"/>
      <c r="C219" s="130"/>
      <c r="D219" s="223" t="s">
        <v>1028</v>
      </c>
      <c r="E219" s="250" t="s">
        <v>312</v>
      </c>
      <c r="F219" s="234" t="s">
        <v>1029</v>
      </c>
      <c r="G219" s="199" t="s">
        <v>1030</v>
      </c>
    </row>
    <row r="220" customFormat="false" ht="17" hidden="false" customHeight="false" outlineLevel="0" collapsed="false">
      <c r="A220" s="20"/>
      <c r="B220" s="233"/>
      <c r="C220" s="130"/>
      <c r="D220" s="223"/>
      <c r="E220" s="20" t="s">
        <v>344</v>
      </c>
      <c r="F220" s="234" t="s">
        <v>444</v>
      </c>
      <c r="G220" s="199" t="s">
        <v>1003</v>
      </c>
    </row>
    <row r="221" customFormat="false" ht="17" hidden="false" customHeight="true" outlineLevel="0" collapsed="false">
      <c r="A221" s="20"/>
      <c r="B221" s="233"/>
      <c r="C221" s="130"/>
      <c r="D221" s="223" t="s">
        <v>1031</v>
      </c>
      <c r="E221" s="250" t="s">
        <v>312</v>
      </c>
      <c r="F221" s="234" t="s">
        <v>1032</v>
      </c>
      <c r="G221" s="199" t="s">
        <v>1033</v>
      </c>
    </row>
    <row r="222" customFormat="false" ht="17" hidden="false" customHeight="false" outlineLevel="0" collapsed="false">
      <c r="A222" s="20"/>
      <c r="B222" s="233"/>
      <c r="C222" s="130"/>
      <c r="D222" s="223"/>
      <c r="E222" s="20" t="s">
        <v>344</v>
      </c>
      <c r="F222" s="234" t="s">
        <v>444</v>
      </c>
      <c r="G222" s="199" t="s">
        <v>965</v>
      </c>
    </row>
    <row r="223" customFormat="false" ht="17" hidden="false" customHeight="true" outlineLevel="0" collapsed="false">
      <c r="A223" s="20"/>
      <c r="B223" s="233"/>
      <c r="C223" s="130"/>
      <c r="D223" s="223" t="s">
        <v>1034</v>
      </c>
      <c r="E223" s="250" t="s">
        <v>312</v>
      </c>
      <c r="F223" s="234" t="s">
        <v>1035</v>
      </c>
      <c r="G223" s="199" t="s">
        <v>1036</v>
      </c>
    </row>
    <row r="224" customFormat="false" ht="17" hidden="false" customHeight="false" outlineLevel="0" collapsed="false">
      <c r="A224" s="20"/>
      <c r="B224" s="233"/>
      <c r="C224" s="130"/>
      <c r="D224" s="223"/>
      <c r="E224" s="20" t="s">
        <v>344</v>
      </c>
      <c r="F224" s="234" t="s">
        <v>444</v>
      </c>
      <c r="G224" s="199" t="s">
        <v>907</v>
      </c>
    </row>
    <row r="225" customFormat="false" ht="17" hidden="false" customHeight="true" outlineLevel="0" collapsed="false">
      <c r="A225" s="20"/>
      <c r="B225" s="233"/>
      <c r="C225" s="130"/>
      <c r="D225" s="223" t="s">
        <v>1037</v>
      </c>
      <c r="E225" s="250" t="s">
        <v>312</v>
      </c>
      <c r="F225" s="234" t="s">
        <v>1038</v>
      </c>
      <c r="G225" s="199" t="s">
        <v>1039</v>
      </c>
    </row>
    <row r="226" customFormat="false" ht="17" hidden="false" customHeight="false" outlineLevel="0" collapsed="false">
      <c r="A226" s="20"/>
      <c r="B226" s="233"/>
      <c r="C226" s="130"/>
      <c r="D226" s="223"/>
      <c r="E226" s="20" t="s">
        <v>344</v>
      </c>
      <c r="F226" s="234" t="s">
        <v>444</v>
      </c>
      <c r="G226" s="199" t="s">
        <v>993</v>
      </c>
    </row>
    <row r="227" customFormat="false" ht="17" hidden="false" customHeight="true" outlineLevel="0" collapsed="false">
      <c r="A227" s="20"/>
      <c r="B227" s="233"/>
      <c r="C227" s="130"/>
      <c r="D227" s="223" t="s">
        <v>1040</v>
      </c>
      <c r="E227" s="250" t="s">
        <v>312</v>
      </c>
      <c r="F227" s="234" t="s">
        <v>1041</v>
      </c>
      <c r="G227" s="199" t="s">
        <v>1042</v>
      </c>
    </row>
    <row r="228" customFormat="false" ht="17" hidden="false" customHeight="false" outlineLevel="0" collapsed="false">
      <c r="A228" s="20"/>
      <c r="B228" s="233"/>
      <c r="C228" s="130"/>
      <c r="D228" s="223"/>
      <c r="E228" s="20" t="s">
        <v>344</v>
      </c>
      <c r="F228" s="234" t="s">
        <v>444</v>
      </c>
      <c r="G228" s="199" t="s">
        <v>974</v>
      </c>
    </row>
    <row r="229" customFormat="false" ht="29.85" hidden="false" customHeight="true" outlineLevel="0" collapsed="false">
      <c r="A229" s="20"/>
      <c r="B229" s="233"/>
      <c r="C229" s="130"/>
      <c r="D229" s="223" t="s">
        <v>1043</v>
      </c>
      <c r="E229" s="250" t="s">
        <v>312</v>
      </c>
      <c r="F229" s="234" t="s">
        <v>1044</v>
      </c>
      <c r="G229" s="199" t="s">
        <v>1045</v>
      </c>
    </row>
    <row r="230" customFormat="false" ht="17" hidden="false" customHeight="false" outlineLevel="0" collapsed="false">
      <c r="A230" s="20"/>
      <c r="B230" s="233"/>
      <c r="C230" s="130"/>
      <c r="D230" s="223"/>
      <c r="E230" s="20" t="s">
        <v>344</v>
      </c>
      <c r="F230" s="234" t="s">
        <v>1046</v>
      </c>
      <c r="G230" s="200" t="s">
        <v>1047</v>
      </c>
    </row>
    <row r="231" customFormat="false" ht="17" hidden="false" customHeight="true" outlineLevel="0" collapsed="false">
      <c r="A231" s="20"/>
      <c r="B231" s="233"/>
      <c r="C231" s="130"/>
      <c r="D231" s="223" t="s">
        <v>1048</v>
      </c>
      <c r="E231" s="250" t="s">
        <v>312</v>
      </c>
      <c r="F231" s="234" t="s">
        <v>444</v>
      </c>
      <c r="G231" s="199" t="s">
        <v>1049</v>
      </c>
    </row>
    <row r="232" customFormat="false" ht="17" hidden="false" customHeight="false" outlineLevel="0" collapsed="false">
      <c r="A232" s="20"/>
      <c r="B232" s="233"/>
      <c r="C232" s="130"/>
      <c r="D232" s="223"/>
      <c r="E232" s="20" t="s">
        <v>344</v>
      </c>
      <c r="F232" s="234" t="s">
        <v>444</v>
      </c>
      <c r="G232" s="199" t="s">
        <v>1050</v>
      </c>
    </row>
    <row r="233" customFormat="false" ht="31.25" hidden="false" customHeight="true" outlineLevel="0" collapsed="false">
      <c r="A233" s="20"/>
      <c r="B233" s="233"/>
      <c r="C233" s="130"/>
      <c r="D233" s="223" t="s">
        <v>1051</v>
      </c>
      <c r="E233" s="250" t="s">
        <v>312</v>
      </c>
      <c r="F233" s="234" t="s">
        <v>1052</v>
      </c>
      <c r="G233" s="200" t="s">
        <v>1053</v>
      </c>
    </row>
    <row r="234" customFormat="false" ht="17" hidden="false" customHeight="false" outlineLevel="0" collapsed="false">
      <c r="A234" s="20"/>
      <c r="B234" s="233"/>
      <c r="C234" s="130"/>
      <c r="D234" s="223"/>
      <c r="E234" s="20" t="s">
        <v>344</v>
      </c>
      <c r="F234" s="234" t="s">
        <v>1054</v>
      </c>
      <c r="G234" s="200" t="s">
        <v>1055</v>
      </c>
    </row>
    <row r="235" customFormat="false" ht="31.25" hidden="false" customHeight="true" outlineLevel="0" collapsed="false">
      <c r="A235" s="20"/>
      <c r="B235" s="233"/>
      <c r="C235" s="130"/>
      <c r="D235" s="223" t="s">
        <v>1056</v>
      </c>
      <c r="E235" s="250" t="s">
        <v>312</v>
      </c>
      <c r="F235" s="234" t="s">
        <v>1052</v>
      </c>
      <c r="G235" s="200" t="s">
        <v>1057</v>
      </c>
    </row>
    <row r="236" customFormat="false" ht="17" hidden="false" customHeight="false" outlineLevel="0" collapsed="false">
      <c r="A236" s="20"/>
      <c r="B236" s="233"/>
      <c r="C236" s="130"/>
      <c r="D236" s="223"/>
      <c r="E236" s="20" t="s">
        <v>344</v>
      </c>
      <c r="F236" s="234" t="s">
        <v>444</v>
      </c>
      <c r="G236" s="199" t="s">
        <v>1058</v>
      </c>
    </row>
    <row r="237" customFormat="false" ht="31.25" hidden="false" customHeight="true" outlineLevel="0" collapsed="false">
      <c r="A237" s="20"/>
      <c r="B237" s="233"/>
      <c r="C237" s="130"/>
      <c r="D237" s="223" t="s">
        <v>1059</v>
      </c>
      <c r="E237" s="250" t="s">
        <v>312</v>
      </c>
      <c r="F237" s="234" t="s">
        <v>1052</v>
      </c>
      <c r="G237" s="200" t="s">
        <v>1060</v>
      </c>
    </row>
    <row r="238" customFormat="false" ht="17" hidden="false" customHeight="false" outlineLevel="0" collapsed="false">
      <c r="A238" s="20"/>
      <c r="B238" s="233"/>
      <c r="C238" s="130"/>
      <c r="D238" s="223"/>
      <c r="E238" s="20" t="s">
        <v>344</v>
      </c>
      <c r="F238" s="234" t="s">
        <v>1054</v>
      </c>
      <c r="G238" s="200" t="s">
        <v>1061</v>
      </c>
    </row>
    <row r="239" customFormat="false" ht="17" hidden="false" customHeight="true" outlineLevel="0" collapsed="false">
      <c r="A239" s="20"/>
      <c r="B239" s="233"/>
      <c r="C239" s="130"/>
      <c r="D239" s="223" t="s">
        <v>1062</v>
      </c>
      <c r="E239" s="250" t="s">
        <v>312</v>
      </c>
      <c r="F239" s="234"/>
      <c r="G239" s="200" t="s">
        <v>1063</v>
      </c>
    </row>
    <row r="240" customFormat="false" ht="17" hidden="false" customHeight="false" outlineLevel="0" collapsed="false">
      <c r="A240" s="20"/>
      <c r="B240" s="233"/>
      <c r="C240" s="130"/>
      <c r="D240" s="223"/>
      <c r="E240" s="20" t="s">
        <v>344</v>
      </c>
      <c r="F240" s="234" t="n">
        <v>1</v>
      </c>
      <c r="G240" s="200" t="s">
        <v>890</v>
      </c>
    </row>
    <row r="241" customFormat="false" ht="17" hidden="false" customHeight="false" outlineLevel="0" collapsed="false">
      <c r="A241" s="20"/>
      <c r="B241" s="233"/>
      <c r="C241" s="130"/>
      <c r="D241" s="223"/>
      <c r="E241" s="20"/>
      <c r="F241" s="234"/>
      <c r="G241" s="200"/>
    </row>
    <row r="242" customFormat="false" ht="59.7" hidden="false" customHeight="true" outlineLevel="0" collapsed="false">
      <c r="A242" s="20" t="s">
        <v>1064</v>
      </c>
      <c r="B242" s="233"/>
      <c r="C242" s="130" t="s">
        <v>30</v>
      </c>
      <c r="D242" s="144" t="s">
        <v>1065</v>
      </c>
      <c r="E242" s="144"/>
      <c r="F242" s="144"/>
      <c r="G242" s="144"/>
    </row>
    <row r="243" customFormat="false" ht="17" hidden="false" customHeight="true" outlineLevel="0" collapsed="false">
      <c r="A243" s="20"/>
      <c r="B243" s="233"/>
      <c r="C243" s="130"/>
      <c r="D243" s="223" t="s">
        <v>1066</v>
      </c>
      <c r="E243" s="250" t="s">
        <v>312</v>
      </c>
      <c r="F243" s="234" t="n">
        <v>0</v>
      </c>
      <c r="G243" s="199" t="s">
        <v>1067</v>
      </c>
    </row>
    <row r="244" customFormat="false" ht="17" hidden="false" customHeight="false" outlineLevel="0" collapsed="false">
      <c r="A244" s="20"/>
      <c r="B244" s="20"/>
      <c r="C244" s="130"/>
      <c r="D244" s="223"/>
      <c r="E244" s="20" t="s">
        <v>344</v>
      </c>
      <c r="F244" s="234" t="s">
        <v>444</v>
      </c>
      <c r="G244" s="199" t="s">
        <v>1022</v>
      </c>
    </row>
    <row r="245" customFormat="false" ht="28.4" hidden="false" customHeight="true" outlineLevel="0" collapsed="false">
      <c r="A245" s="20"/>
      <c r="B245" s="20"/>
      <c r="C245" s="130"/>
      <c r="D245" s="223" t="s">
        <v>1068</v>
      </c>
      <c r="E245" s="250" t="s">
        <v>312</v>
      </c>
      <c r="F245" s="234" t="n">
        <v>0</v>
      </c>
      <c r="G245" s="199" t="s">
        <v>1069</v>
      </c>
    </row>
    <row r="246" customFormat="false" ht="28.4" hidden="false" customHeight="true" outlineLevel="0" collapsed="false">
      <c r="A246" s="20"/>
      <c r="B246" s="20"/>
      <c r="C246" s="130"/>
      <c r="D246" s="223"/>
      <c r="E246" s="20" t="s">
        <v>344</v>
      </c>
      <c r="F246" s="234" t="s">
        <v>444</v>
      </c>
      <c r="G246" s="199" t="s">
        <v>979</v>
      </c>
    </row>
    <row r="247" customFormat="false" ht="31.25" hidden="false" customHeight="true" outlineLevel="0" collapsed="false">
      <c r="A247" s="20"/>
      <c r="B247" s="20"/>
      <c r="C247" s="130"/>
      <c r="D247" s="223" t="s">
        <v>1070</v>
      </c>
      <c r="E247" s="250" t="s">
        <v>312</v>
      </c>
      <c r="F247" s="234" t="s">
        <v>1026</v>
      </c>
      <c r="G247" s="199" t="s">
        <v>1071</v>
      </c>
    </row>
    <row r="248" customFormat="false" ht="17" hidden="false" customHeight="false" outlineLevel="0" collapsed="false">
      <c r="A248" s="20"/>
      <c r="B248" s="20"/>
      <c r="C248" s="130"/>
      <c r="D248" s="223"/>
      <c r="E248" s="20" t="s">
        <v>344</v>
      </c>
      <c r="F248" s="234" t="s">
        <v>444</v>
      </c>
      <c r="G248" s="199" t="s">
        <v>876</v>
      </c>
    </row>
    <row r="249" customFormat="false" ht="31.25" hidden="false" customHeight="true" outlineLevel="0" collapsed="false">
      <c r="A249" s="20"/>
      <c r="B249" s="20"/>
      <c r="C249" s="130"/>
      <c r="D249" s="223" t="s">
        <v>1072</v>
      </c>
      <c r="E249" s="250" t="s">
        <v>312</v>
      </c>
      <c r="F249" s="187" t="s">
        <v>1029</v>
      </c>
      <c r="G249" s="199" t="s">
        <v>1073</v>
      </c>
    </row>
    <row r="250" customFormat="false" ht="17" hidden="false" customHeight="false" outlineLevel="0" collapsed="false">
      <c r="A250" s="20"/>
      <c r="B250" s="20"/>
      <c r="C250" s="130"/>
      <c r="D250" s="223"/>
      <c r="E250" s="20" t="s">
        <v>344</v>
      </c>
      <c r="F250" s="234" t="s">
        <v>444</v>
      </c>
      <c r="G250" s="199" t="s">
        <v>1003</v>
      </c>
    </row>
    <row r="251" customFormat="false" ht="31.25" hidden="false" customHeight="true" outlineLevel="0" collapsed="false">
      <c r="A251" s="20"/>
      <c r="B251" s="20"/>
      <c r="C251" s="130"/>
      <c r="D251" s="223" t="s">
        <v>1074</v>
      </c>
      <c r="E251" s="250" t="s">
        <v>312</v>
      </c>
      <c r="F251" s="187" t="s">
        <v>1032</v>
      </c>
      <c r="G251" s="199" t="s">
        <v>1075</v>
      </c>
    </row>
    <row r="252" customFormat="false" ht="17" hidden="false" customHeight="false" outlineLevel="0" collapsed="false">
      <c r="A252" s="20"/>
      <c r="B252" s="20"/>
      <c r="C252" s="130"/>
      <c r="D252" s="223"/>
      <c r="E252" s="20" t="s">
        <v>344</v>
      </c>
      <c r="F252" s="234" t="s">
        <v>444</v>
      </c>
      <c r="G252" s="199" t="s">
        <v>965</v>
      </c>
    </row>
    <row r="253" customFormat="false" ht="31.25" hidden="false" customHeight="true" outlineLevel="0" collapsed="false">
      <c r="A253" s="20"/>
      <c r="B253" s="20"/>
      <c r="C253" s="130"/>
      <c r="D253" s="223" t="s">
        <v>1076</v>
      </c>
      <c r="E253" s="250" t="s">
        <v>312</v>
      </c>
      <c r="F253" s="187" t="s">
        <v>1035</v>
      </c>
      <c r="G253" s="199" t="s">
        <v>1077</v>
      </c>
    </row>
    <row r="254" customFormat="false" ht="17" hidden="false" customHeight="false" outlineLevel="0" collapsed="false">
      <c r="A254" s="20"/>
      <c r="B254" s="20"/>
      <c r="C254" s="130"/>
      <c r="D254" s="223"/>
      <c r="E254" s="20" t="s">
        <v>344</v>
      </c>
      <c r="F254" s="234" t="s">
        <v>444</v>
      </c>
      <c r="G254" s="199" t="s">
        <v>907</v>
      </c>
    </row>
    <row r="255" customFormat="false" ht="31.25" hidden="false" customHeight="true" outlineLevel="0" collapsed="false">
      <c r="A255" s="20"/>
      <c r="B255" s="20"/>
      <c r="C255" s="130"/>
      <c r="D255" s="223" t="s">
        <v>1078</v>
      </c>
      <c r="E255" s="250" t="s">
        <v>312</v>
      </c>
      <c r="F255" s="187" t="s">
        <v>1038</v>
      </c>
      <c r="G255" s="199" t="s">
        <v>1079</v>
      </c>
    </row>
    <row r="256" customFormat="false" ht="17" hidden="false" customHeight="false" outlineLevel="0" collapsed="false">
      <c r="A256" s="20"/>
      <c r="B256" s="20"/>
      <c r="C256" s="130"/>
      <c r="D256" s="223"/>
      <c r="E256" s="20" t="s">
        <v>344</v>
      </c>
      <c r="F256" s="234" t="s">
        <v>444</v>
      </c>
      <c r="G256" s="199" t="s">
        <v>993</v>
      </c>
    </row>
    <row r="257" customFormat="false" ht="31.25" hidden="false" customHeight="true" outlineLevel="0" collapsed="false">
      <c r="A257" s="20"/>
      <c r="B257" s="20"/>
      <c r="C257" s="130"/>
      <c r="D257" s="223" t="s">
        <v>1080</v>
      </c>
      <c r="E257" s="250" t="s">
        <v>312</v>
      </c>
      <c r="F257" s="187" t="s">
        <v>1041</v>
      </c>
      <c r="G257" s="199" t="s">
        <v>1081</v>
      </c>
    </row>
    <row r="258" customFormat="false" ht="17" hidden="false" customHeight="false" outlineLevel="0" collapsed="false">
      <c r="A258" s="20"/>
      <c r="B258" s="20"/>
      <c r="C258" s="130"/>
      <c r="D258" s="223"/>
      <c r="E258" s="20" t="s">
        <v>344</v>
      </c>
      <c r="F258" s="234" t="s">
        <v>444</v>
      </c>
      <c r="G258" s="199" t="s">
        <v>974</v>
      </c>
    </row>
    <row r="259" customFormat="false" ht="31.25" hidden="false" customHeight="true" outlineLevel="0" collapsed="false">
      <c r="A259" s="20"/>
      <c r="B259" s="20"/>
      <c r="C259" s="130"/>
      <c r="D259" s="223" t="s">
        <v>1082</v>
      </c>
      <c r="E259" s="250" t="s">
        <v>312</v>
      </c>
      <c r="F259" s="187" t="s">
        <v>1044</v>
      </c>
      <c r="G259" s="199" t="s">
        <v>1083</v>
      </c>
    </row>
    <row r="260" customFormat="false" ht="17" hidden="false" customHeight="false" outlineLevel="0" collapsed="false">
      <c r="A260" s="20"/>
      <c r="B260" s="20"/>
      <c r="C260" s="130"/>
      <c r="D260" s="223"/>
      <c r="E260" s="20" t="s">
        <v>344</v>
      </c>
      <c r="F260" s="234" t="s">
        <v>1046</v>
      </c>
      <c r="G260" s="200" t="s">
        <v>1047</v>
      </c>
    </row>
    <row r="261" customFormat="false" ht="17" hidden="false" customHeight="true" outlineLevel="0" collapsed="false">
      <c r="A261" s="20"/>
      <c r="B261" s="20"/>
      <c r="C261" s="130"/>
      <c r="D261" s="223" t="s">
        <v>1084</v>
      </c>
      <c r="E261" s="250" t="s">
        <v>312</v>
      </c>
      <c r="F261" s="234" t="s">
        <v>444</v>
      </c>
      <c r="G261" s="199" t="s">
        <v>1085</v>
      </c>
    </row>
    <row r="262" customFormat="false" ht="17" hidden="false" customHeight="false" outlineLevel="0" collapsed="false">
      <c r="A262" s="20"/>
      <c r="B262" s="20"/>
      <c r="C262" s="130"/>
      <c r="D262" s="223"/>
      <c r="E262" s="20" t="s">
        <v>344</v>
      </c>
      <c r="F262" s="234" t="s">
        <v>444</v>
      </c>
      <c r="G262" s="199" t="s">
        <v>1050</v>
      </c>
    </row>
    <row r="263" customFormat="false" ht="31.25" hidden="false" customHeight="true" outlineLevel="0" collapsed="false">
      <c r="A263" s="20"/>
      <c r="B263" s="20"/>
      <c r="C263" s="130"/>
      <c r="D263" s="223" t="s">
        <v>1086</v>
      </c>
      <c r="E263" s="250" t="s">
        <v>312</v>
      </c>
      <c r="F263" s="187" t="s">
        <v>1052</v>
      </c>
      <c r="G263" s="200" t="s">
        <v>1087</v>
      </c>
    </row>
    <row r="264" customFormat="false" ht="17" hidden="false" customHeight="false" outlineLevel="0" collapsed="false">
      <c r="A264" s="20"/>
      <c r="B264" s="20"/>
      <c r="C264" s="130"/>
      <c r="D264" s="223"/>
      <c r="E264" s="20" t="s">
        <v>344</v>
      </c>
      <c r="F264" s="234" t="s">
        <v>1054</v>
      </c>
      <c r="G264" s="200" t="s">
        <v>1055</v>
      </c>
    </row>
    <row r="265" customFormat="false" ht="31.25" hidden="false" customHeight="true" outlineLevel="0" collapsed="false">
      <c r="A265" s="20"/>
      <c r="B265" s="20"/>
      <c r="C265" s="130"/>
      <c r="D265" s="223" t="s">
        <v>1088</v>
      </c>
      <c r="E265" s="250" t="s">
        <v>312</v>
      </c>
      <c r="F265" s="187" t="s">
        <v>1089</v>
      </c>
      <c r="G265" s="200" t="s">
        <v>1090</v>
      </c>
    </row>
    <row r="266" customFormat="false" ht="17" hidden="false" customHeight="false" outlineLevel="0" collapsed="false">
      <c r="A266" s="20"/>
      <c r="B266" s="20"/>
      <c r="C266" s="130"/>
      <c r="D266" s="223"/>
      <c r="E266" s="20" t="s">
        <v>344</v>
      </c>
      <c r="F266" s="234" t="s">
        <v>444</v>
      </c>
      <c r="G266" s="199" t="s">
        <v>1058</v>
      </c>
    </row>
    <row r="267" customFormat="false" ht="31.25" hidden="false" customHeight="true" outlineLevel="0" collapsed="false">
      <c r="A267" s="20"/>
      <c r="B267" s="20"/>
      <c r="C267" s="130"/>
      <c r="D267" s="223" t="s">
        <v>1091</v>
      </c>
      <c r="E267" s="250" t="s">
        <v>312</v>
      </c>
      <c r="F267" s="187" t="s">
        <v>1092</v>
      </c>
      <c r="G267" s="200" t="s">
        <v>1093</v>
      </c>
    </row>
    <row r="268" customFormat="false" ht="17" hidden="false" customHeight="false" outlineLevel="0" collapsed="false">
      <c r="A268" s="20"/>
      <c r="B268" s="20"/>
      <c r="C268" s="130"/>
      <c r="D268" s="223"/>
      <c r="E268" s="20" t="s">
        <v>344</v>
      </c>
      <c r="F268" s="187" t="s">
        <v>1094</v>
      </c>
      <c r="G268" s="200" t="s">
        <v>1061</v>
      </c>
    </row>
    <row r="269" customFormat="false" ht="17" hidden="false" customHeight="true" outlineLevel="0" collapsed="false">
      <c r="A269" s="20"/>
      <c r="B269" s="20"/>
      <c r="C269" s="130"/>
      <c r="D269" s="223" t="s">
        <v>1095</v>
      </c>
      <c r="E269" s="250" t="s">
        <v>312</v>
      </c>
      <c r="F269" s="234"/>
      <c r="G269" s="200" t="s">
        <v>1096</v>
      </c>
    </row>
    <row r="270" customFormat="false" ht="17.05" hidden="false" customHeight="false" outlineLevel="0" collapsed="false">
      <c r="A270" s="20"/>
      <c r="B270" s="20"/>
      <c r="C270" s="130"/>
      <c r="D270" s="223"/>
      <c r="E270" s="20" t="s">
        <v>344</v>
      </c>
      <c r="F270" s="234" t="n">
        <v>1</v>
      </c>
      <c r="G270" s="200" t="s">
        <v>890</v>
      </c>
    </row>
    <row r="271" customFormat="false" ht="17" hidden="false" customHeight="false" outlineLevel="0" collapsed="false">
      <c r="A271" s="20"/>
      <c r="B271" s="20"/>
      <c r="C271" s="130"/>
      <c r="D271" s="223"/>
      <c r="E271" s="20"/>
      <c r="F271" s="234"/>
      <c r="G271" s="200"/>
    </row>
    <row r="272" customFormat="false" ht="31.25" hidden="false" customHeight="true" outlineLevel="0" collapsed="false">
      <c r="A272" s="20" t="s">
        <v>1097</v>
      </c>
      <c r="B272" s="233" t="s">
        <v>1098</v>
      </c>
      <c r="C272" s="233" t="s">
        <v>256</v>
      </c>
      <c r="D272" s="223" t="s">
        <v>1099</v>
      </c>
      <c r="E272" s="223"/>
      <c r="F272" s="223"/>
      <c r="G272" s="223"/>
    </row>
    <row r="273" customFormat="false" ht="17" hidden="false" customHeight="true" outlineLevel="0" collapsed="false">
      <c r="A273" s="20"/>
      <c r="B273" s="233"/>
      <c r="C273" s="233"/>
      <c r="D273" s="236" t="s">
        <v>1100</v>
      </c>
      <c r="E273" s="250" t="s">
        <v>312</v>
      </c>
      <c r="F273" s="234" t="n">
        <v>0</v>
      </c>
      <c r="G273" s="199"/>
    </row>
    <row r="274" customFormat="false" ht="28.35" hidden="false" customHeight="false" outlineLevel="0" collapsed="false">
      <c r="A274" s="20"/>
      <c r="B274" s="233"/>
      <c r="C274" s="233"/>
      <c r="D274" s="236"/>
      <c r="E274" s="20" t="s">
        <v>344</v>
      </c>
      <c r="F274" s="234"/>
      <c r="G274" s="199" t="s">
        <v>1101</v>
      </c>
    </row>
    <row r="275" customFormat="false" ht="17" hidden="false" customHeight="false" outlineLevel="0" collapsed="false">
      <c r="A275" s="20"/>
      <c r="B275" s="233"/>
      <c r="C275" s="233"/>
      <c r="D275" s="200" t="s">
        <v>1102</v>
      </c>
      <c r="E275" s="20"/>
      <c r="F275" s="234"/>
      <c r="G275" s="199" t="s">
        <v>1103</v>
      </c>
    </row>
    <row r="276" customFormat="false" ht="17" hidden="false" customHeight="true" outlineLevel="0" collapsed="false">
      <c r="A276" s="20"/>
      <c r="B276" s="233"/>
      <c r="C276" s="233"/>
      <c r="D276" s="223" t="s">
        <v>1104</v>
      </c>
      <c r="E276" s="250" t="s">
        <v>312</v>
      </c>
      <c r="F276" s="234"/>
      <c r="G276" s="200" t="s">
        <v>1105</v>
      </c>
    </row>
    <row r="277" customFormat="false" ht="17" hidden="false" customHeight="false" outlineLevel="0" collapsed="false">
      <c r="A277" s="20"/>
      <c r="B277" s="233"/>
      <c r="C277" s="233"/>
      <c r="D277" s="223"/>
      <c r="E277" s="20" t="s">
        <v>344</v>
      </c>
      <c r="F277" s="234" t="n">
        <v>1</v>
      </c>
      <c r="G277" s="200" t="s">
        <v>890</v>
      </c>
    </row>
    <row r="278" customFormat="false" ht="17" hidden="false" customHeight="false" outlineLevel="0" collapsed="false">
      <c r="A278" s="20"/>
      <c r="B278" s="233"/>
      <c r="C278" s="233"/>
      <c r="D278" s="200"/>
      <c r="E278" s="250"/>
      <c r="F278" s="234"/>
      <c r="G278" s="199"/>
    </row>
    <row r="279" customFormat="false" ht="17" hidden="false" customHeight="true" outlineLevel="0" collapsed="false">
      <c r="A279" s="20" t="s">
        <v>1106</v>
      </c>
      <c r="B279" s="233"/>
      <c r="C279" s="233" t="s">
        <v>257</v>
      </c>
      <c r="D279" s="223" t="s">
        <v>1107</v>
      </c>
      <c r="E279" s="223"/>
      <c r="F279" s="223"/>
      <c r="G279" s="223"/>
    </row>
    <row r="280" customFormat="false" ht="17" hidden="false" customHeight="true" outlineLevel="0" collapsed="false">
      <c r="A280" s="20"/>
      <c r="B280" s="233"/>
      <c r="C280" s="233"/>
      <c r="D280" s="236" t="s">
        <v>1108</v>
      </c>
      <c r="E280" s="250" t="s">
        <v>312</v>
      </c>
      <c r="F280" s="234" t="n">
        <v>0</v>
      </c>
      <c r="G280" s="199"/>
    </row>
    <row r="281" customFormat="false" ht="28.35" hidden="false" customHeight="false" outlineLevel="0" collapsed="false">
      <c r="A281" s="20"/>
      <c r="B281" s="233"/>
      <c r="C281" s="233"/>
      <c r="D281" s="236"/>
      <c r="E281" s="20" t="s">
        <v>344</v>
      </c>
      <c r="F281" s="234"/>
      <c r="G281" s="199" t="s">
        <v>1109</v>
      </c>
    </row>
    <row r="282" customFormat="false" ht="17" hidden="false" customHeight="false" outlineLevel="0" collapsed="false">
      <c r="A282" s="20"/>
      <c r="B282" s="233"/>
      <c r="C282" s="233"/>
      <c r="D282" s="200" t="s">
        <v>1110</v>
      </c>
      <c r="E282" s="250"/>
      <c r="F282" s="234"/>
      <c r="G282" s="199" t="s">
        <v>1111</v>
      </c>
    </row>
    <row r="283" customFormat="false" ht="17" hidden="false" customHeight="true" outlineLevel="0" collapsed="false">
      <c r="A283" s="20"/>
      <c r="B283" s="233"/>
      <c r="C283" s="233"/>
      <c r="D283" s="223" t="s">
        <v>1112</v>
      </c>
      <c r="E283" s="250" t="s">
        <v>312</v>
      </c>
      <c r="F283" s="234"/>
      <c r="G283" s="200" t="s">
        <v>1113</v>
      </c>
    </row>
    <row r="284" customFormat="false" ht="17" hidden="false" customHeight="false" outlineLevel="0" collapsed="false">
      <c r="A284" s="20"/>
      <c r="B284" s="233"/>
      <c r="C284" s="233"/>
      <c r="D284" s="223"/>
      <c r="E284" s="20" t="s">
        <v>344</v>
      </c>
      <c r="F284" s="234" t="n">
        <v>1</v>
      </c>
      <c r="G284" s="200" t="s">
        <v>890</v>
      </c>
    </row>
    <row r="285" customFormat="false" ht="17" hidden="false" customHeight="false" outlineLevel="0" collapsed="false">
      <c r="A285" s="20"/>
      <c r="B285" s="233"/>
      <c r="C285" s="233"/>
      <c r="D285" s="200"/>
      <c r="E285" s="250"/>
      <c r="F285" s="234"/>
      <c r="G285" s="199"/>
    </row>
    <row r="286" customFormat="false" ht="29.85" hidden="false" customHeight="true" outlineLevel="0" collapsed="false">
      <c r="A286" s="20" t="s">
        <v>1114</v>
      </c>
      <c r="B286" s="233"/>
      <c r="C286" s="233" t="s">
        <v>258</v>
      </c>
      <c r="D286" s="144" t="s">
        <v>1115</v>
      </c>
      <c r="E286" s="144"/>
      <c r="F286" s="144"/>
      <c r="G286" s="144"/>
    </row>
    <row r="287" customFormat="false" ht="17" hidden="false" customHeight="true" outlineLevel="0" collapsed="false">
      <c r="A287" s="20"/>
      <c r="B287" s="233"/>
      <c r="C287" s="233"/>
      <c r="D287" s="223" t="s">
        <v>1116</v>
      </c>
      <c r="E287" s="250" t="s">
        <v>312</v>
      </c>
      <c r="F287" s="234" t="n">
        <v>0</v>
      </c>
      <c r="G287" s="199"/>
    </row>
    <row r="288" customFormat="false" ht="17" hidden="false" customHeight="false" outlineLevel="0" collapsed="false">
      <c r="A288" s="20"/>
      <c r="B288" s="233"/>
      <c r="C288" s="233"/>
      <c r="D288" s="223"/>
      <c r="E288" s="20" t="s">
        <v>344</v>
      </c>
      <c r="F288" s="234" t="s">
        <v>444</v>
      </c>
      <c r="G288" s="200" t="s">
        <v>1117</v>
      </c>
    </row>
    <row r="289" customFormat="false" ht="17" hidden="false" customHeight="false" outlineLevel="0" collapsed="false">
      <c r="A289" s="20"/>
      <c r="B289" s="233"/>
      <c r="C289" s="233"/>
      <c r="D289" s="200" t="s">
        <v>1102</v>
      </c>
      <c r="E289" s="250"/>
      <c r="F289" s="234"/>
      <c r="G289" s="199" t="s">
        <v>1103</v>
      </c>
    </row>
    <row r="290" customFormat="false" ht="29.85" hidden="false" customHeight="true" outlineLevel="0" collapsed="false">
      <c r="A290" s="20"/>
      <c r="B290" s="233"/>
      <c r="C290" s="233"/>
      <c r="D290" s="223" t="s">
        <v>1118</v>
      </c>
      <c r="E290" s="250" t="s">
        <v>312</v>
      </c>
      <c r="F290" s="234" t="s">
        <v>1119</v>
      </c>
      <c r="G290" s="199" t="s">
        <v>1120</v>
      </c>
    </row>
    <row r="291" customFormat="false" ht="17" hidden="false" customHeight="false" outlineLevel="0" collapsed="false">
      <c r="A291" s="20"/>
      <c r="B291" s="233"/>
      <c r="C291" s="233"/>
      <c r="D291" s="223"/>
      <c r="E291" s="20" t="s">
        <v>344</v>
      </c>
      <c r="F291" s="234" t="s">
        <v>444</v>
      </c>
      <c r="G291" s="200" t="s">
        <v>876</v>
      </c>
    </row>
    <row r="292" customFormat="false" ht="29.85" hidden="false" customHeight="true" outlineLevel="0" collapsed="false">
      <c r="A292" s="20"/>
      <c r="B292" s="233"/>
      <c r="C292" s="233"/>
      <c r="D292" s="223" t="s">
        <v>1121</v>
      </c>
      <c r="E292" s="250" t="s">
        <v>312</v>
      </c>
      <c r="F292" s="234" t="s">
        <v>1122</v>
      </c>
      <c r="G292" s="199" t="s">
        <v>1123</v>
      </c>
    </row>
    <row r="293" customFormat="false" ht="17" hidden="false" customHeight="false" outlineLevel="0" collapsed="false">
      <c r="A293" s="20"/>
      <c r="B293" s="233"/>
      <c r="C293" s="233"/>
      <c r="D293" s="223"/>
      <c r="E293" s="20" t="s">
        <v>344</v>
      </c>
      <c r="F293" s="234" t="s">
        <v>444</v>
      </c>
      <c r="G293" s="200" t="s">
        <v>1003</v>
      </c>
    </row>
    <row r="294" customFormat="false" ht="17" hidden="false" customHeight="false" outlineLevel="0" collapsed="false">
      <c r="A294" s="20"/>
      <c r="B294" s="233"/>
      <c r="C294" s="233"/>
      <c r="D294" s="200" t="s">
        <v>1124</v>
      </c>
      <c r="E294" s="250"/>
      <c r="F294" s="234"/>
      <c r="G294" s="199" t="s">
        <v>1125</v>
      </c>
    </row>
    <row r="295" customFormat="false" ht="29.85" hidden="false" customHeight="true" outlineLevel="0" collapsed="false">
      <c r="A295" s="20"/>
      <c r="B295" s="233"/>
      <c r="C295" s="233"/>
      <c r="D295" s="223" t="s">
        <v>1126</v>
      </c>
      <c r="E295" s="250" t="s">
        <v>312</v>
      </c>
      <c r="F295" s="234" t="s">
        <v>1127</v>
      </c>
      <c r="G295" s="199" t="s">
        <v>1128</v>
      </c>
    </row>
    <row r="296" customFormat="false" ht="17" hidden="false" customHeight="false" outlineLevel="0" collapsed="false">
      <c r="A296" s="20"/>
      <c r="B296" s="233"/>
      <c r="C296" s="233"/>
      <c r="D296" s="223"/>
      <c r="E296" s="20" t="s">
        <v>344</v>
      </c>
      <c r="F296" s="234" t="s">
        <v>1129</v>
      </c>
      <c r="G296" s="200" t="s">
        <v>1130</v>
      </c>
    </row>
    <row r="297" customFormat="false" ht="17" hidden="false" customHeight="true" outlineLevel="0" collapsed="false">
      <c r="A297" s="20"/>
      <c r="B297" s="233"/>
      <c r="C297" s="233"/>
      <c r="D297" s="223" t="s">
        <v>1131</v>
      </c>
      <c r="E297" s="250" t="s">
        <v>312</v>
      </c>
      <c r="F297" s="234"/>
      <c r="G297" s="200" t="s">
        <v>1105</v>
      </c>
    </row>
    <row r="298" customFormat="false" ht="17.05" hidden="false" customHeight="false" outlineLevel="0" collapsed="false">
      <c r="A298" s="20"/>
      <c r="B298" s="233"/>
      <c r="C298" s="233"/>
      <c r="D298" s="223"/>
      <c r="E298" s="20" t="s">
        <v>344</v>
      </c>
      <c r="F298" s="234" t="n">
        <v>1</v>
      </c>
      <c r="G298" s="200" t="s">
        <v>890</v>
      </c>
    </row>
    <row r="299" customFormat="false" ht="17" hidden="false" customHeight="false" outlineLevel="0" collapsed="false">
      <c r="A299" s="20"/>
      <c r="B299" s="233"/>
      <c r="C299" s="233"/>
      <c r="D299" s="223"/>
      <c r="E299" s="20"/>
      <c r="F299" s="234"/>
      <c r="G299" s="200"/>
    </row>
    <row r="300" customFormat="false" ht="29.85" hidden="false" customHeight="true" outlineLevel="0" collapsed="false">
      <c r="A300" s="20" t="s">
        <v>1132</v>
      </c>
      <c r="B300" s="233"/>
      <c r="C300" s="233" t="s">
        <v>259</v>
      </c>
      <c r="D300" s="144" t="s">
        <v>1133</v>
      </c>
      <c r="E300" s="144"/>
      <c r="F300" s="144"/>
      <c r="G300" s="144"/>
    </row>
    <row r="301" customFormat="false" ht="17" hidden="false" customHeight="true" outlineLevel="0" collapsed="false">
      <c r="A301" s="20"/>
      <c r="B301" s="233"/>
      <c r="C301" s="233"/>
      <c r="D301" s="223" t="s">
        <v>1116</v>
      </c>
      <c r="E301" s="250" t="s">
        <v>312</v>
      </c>
      <c r="F301" s="234" t="n">
        <v>0</v>
      </c>
      <c r="G301" s="199"/>
    </row>
    <row r="302" customFormat="false" ht="17.05" hidden="false" customHeight="false" outlineLevel="0" collapsed="false">
      <c r="A302" s="20"/>
      <c r="B302" s="233"/>
      <c r="C302" s="233"/>
      <c r="D302" s="223"/>
      <c r="E302" s="20" t="s">
        <v>344</v>
      </c>
      <c r="F302" s="234" t="s">
        <v>444</v>
      </c>
      <c r="G302" s="200" t="s">
        <v>1117</v>
      </c>
    </row>
    <row r="303" customFormat="false" ht="17" hidden="false" customHeight="false" outlineLevel="0" collapsed="false">
      <c r="A303" s="20"/>
      <c r="B303" s="233"/>
      <c r="C303" s="233"/>
      <c r="D303" s="200" t="s">
        <v>1110</v>
      </c>
      <c r="E303" s="250"/>
      <c r="F303" s="234"/>
      <c r="G303" s="199" t="s">
        <v>1111</v>
      </c>
    </row>
    <row r="304" customFormat="false" ht="29.85" hidden="false" customHeight="true" outlineLevel="0" collapsed="false">
      <c r="A304" s="20"/>
      <c r="B304" s="233"/>
      <c r="C304" s="233"/>
      <c r="D304" s="223" t="s">
        <v>1134</v>
      </c>
      <c r="E304" s="250" t="s">
        <v>312</v>
      </c>
      <c r="F304" s="234" t="s">
        <v>1119</v>
      </c>
      <c r="G304" s="199" t="s">
        <v>1135</v>
      </c>
    </row>
    <row r="305" customFormat="false" ht="17" hidden="false" customHeight="false" outlineLevel="0" collapsed="false">
      <c r="A305" s="20"/>
      <c r="B305" s="233"/>
      <c r="C305" s="233"/>
      <c r="D305" s="223"/>
      <c r="E305" s="20" t="s">
        <v>344</v>
      </c>
      <c r="F305" s="234" t="s">
        <v>444</v>
      </c>
      <c r="G305" s="200" t="s">
        <v>876</v>
      </c>
    </row>
    <row r="306" customFormat="false" ht="29.85" hidden="false" customHeight="true" outlineLevel="0" collapsed="false">
      <c r="A306" s="20"/>
      <c r="B306" s="233"/>
      <c r="C306" s="233"/>
      <c r="D306" s="223" t="s">
        <v>1136</v>
      </c>
      <c r="E306" s="250" t="s">
        <v>312</v>
      </c>
      <c r="F306" s="234" t="s">
        <v>1122</v>
      </c>
      <c r="G306" s="199" t="s">
        <v>1137</v>
      </c>
    </row>
    <row r="307" customFormat="false" ht="17" hidden="false" customHeight="false" outlineLevel="0" collapsed="false">
      <c r="A307" s="20"/>
      <c r="B307" s="233"/>
      <c r="C307" s="233"/>
      <c r="D307" s="223"/>
      <c r="E307" s="20" t="s">
        <v>344</v>
      </c>
      <c r="F307" s="234" t="s">
        <v>444</v>
      </c>
      <c r="G307" s="200" t="s">
        <v>1003</v>
      </c>
    </row>
    <row r="308" customFormat="false" ht="17" hidden="false" customHeight="false" outlineLevel="0" collapsed="false">
      <c r="A308" s="20"/>
      <c r="B308" s="233"/>
      <c r="C308" s="233"/>
      <c r="D308" s="200" t="s">
        <v>1124</v>
      </c>
      <c r="E308" s="250"/>
      <c r="F308" s="234"/>
      <c r="G308" s="199" t="s">
        <v>1125</v>
      </c>
    </row>
    <row r="309" customFormat="false" ht="31.25" hidden="false" customHeight="true" outlineLevel="0" collapsed="false">
      <c r="A309" s="20"/>
      <c r="B309" s="233"/>
      <c r="C309" s="233"/>
      <c r="D309" s="223" t="s">
        <v>1138</v>
      </c>
      <c r="E309" s="250" t="s">
        <v>312</v>
      </c>
      <c r="F309" s="234" t="s">
        <v>1127</v>
      </c>
      <c r="G309" s="199" t="s">
        <v>1139</v>
      </c>
    </row>
    <row r="310" customFormat="false" ht="17.05" hidden="false" customHeight="false" outlineLevel="0" collapsed="false">
      <c r="A310" s="20"/>
      <c r="B310" s="233"/>
      <c r="C310" s="233"/>
      <c r="D310" s="223"/>
      <c r="E310" s="20" t="s">
        <v>344</v>
      </c>
      <c r="F310" s="234" t="s">
        <v>1129</v>
      </c>
      <c r="G310" s="200" t="s">
        <v>1130</v>
      </c>
    </row>
    <row r="311" customFormat="false" ht="17.05" hidden="false" customHeight="true" outlineLevel="0" collapsed="false">
      <c r="A311" s="20"/>
      <c r="B311" s="233"/>
      <c r="C311" s="233"/>
      <c r="D311" s="223" t="s">
        <v>1140</v>
      </c>
      <c r="E311" s="250" t="s">
        <v>312</v>
      </c>
      <c r="F311" s="234"/>
      <c r="G311" s="200" t="s">
        <v>1113</v>
      </c>
    </row>
    <row r="312" customFormat="false" ht="17.05" hidden="false" customHeight="false" outlineLevel="0" collapsed="false">
      <c r="A312" s="20"/>
      <c r="B312" s="233"/>
      <c r="C312" s="233"/>
      <c r="D312" s="223"/>
      <c r="E312" s="20" t="s">
        <v>344</v>
      </c>
      <c r="F312" s="234" t="n">
        <v>1</v>
      </c>
      <c r="G312" s="200" t="s">
        <v>890</v>
      </c>
    </row>
    <row r="313" customFormat="false" ht="17" hidden="false" customHeight="false" outlineLevel="0" collapsed="false">
      <c r="A313" s="20"/>
      <c r="B313" s="233"/>
      <c r="C313" s="233"/>
      <c r="D313" s="223"/>
      <c r="E313" s="20"/>
      <c r="F313" s="234"/>
      <c r="G313" s="200"/>
    </row>
    <row r="314" customFormat="false" ht="17" hidden="false" customHeight="true" outlineLevel="0" collapsed="false">
      <c r="A314" s="20" t="s">
        <v>1141</v>
      </c>
      <c r="B314" s="233"/>
      <c r="C314" s="130" t="s">
        <v>1142</v>
      </c>
      <c r="D314" s="236" t="s">
        <v>1143</v>
      </c>
      <c r="E314" s="236"/>
      <c r="F314" s="236"/>
      <c r="G314" s="236"/>
    </row>
    <row r="315" customFormat="false" ht="17" hidden="false" customHeight="true" outlineLevel="0" collapsed="false">
      <c r="A315" s="20"/>
      <c r="B315" s="233"/>
      <c r="C315" s="130"/>
      <c r="D315" s="223" t="s">
        <v>1144</v>
      </c>
      <c r="E315" s="250" t="s">
        <v>312</v>
      </c>
      <c r="F315" s="234" t="s">
        <v>1145</v>
      </c>
      <c r="G315" s="199" t="s">
        <v>1146</v>
      </c>
    </row>
    <row r="316" customFormat="false" ht="17" hidden="false" customHeight="false" outlineLevel="0" collapsed="false">
      <c r="A316" s="20"/>
      <c r="B316" s="233"/>
      <c r="C316" s="130"/>
      <c r="D316" s="223"/>
      <c r="E316" s="20" t="s">
        <v>344</v>
      </c>
      <c r="F316" s="234"/>
      <c r="G316" s="200" t="s">
        <v>1147</v>
      </c>
    </row>
    <row r="317" customFormat="false" ht="17" hidden="false" customHeight="false" outlineLevel="0" collapsed="false">
      <c r="A317" s="20"/>
      <c r="B317" s="233"/>
      <c r="C317" s="130"/>
      <c r="D317" s="200" t="s">
        <v>1148</v>
      </c>
      <c r="E317" s="250"/>
      <c r="F317" s="234"/>
      <c r="G317" s="199" t="s">
        <v>1149</v>
      </c>
    </row>
    <row r="318" customFormat="false" ht="17" hidden="false" customHeight="true" outlineLevel="0" collapsed="false">
      <c r="A318" s="20" t="s">
        <v>1150</v>
      </c>
      <c r="B318" s="20" t="s">
        <v>161</v>
      </c>
      <c r="C318" s="20"/>
      <c r="D318" s="144" t="s">
        <v>1151</v>
      </c>
      <c r="E318" s="144"/>
      <c r="F318" s="144"/>
      <c r="G318" s="144"/>
    </row>
    <row r="319" customFormat="false" ht="31.25" hidden="false" customHeight="true" outlineLevel="0" collapsed="false">
      <c r="A319" s="20"/>
      <c r="B319" s="20"/>
      <c r="C319" s="20"/>
      <c r="D319" s="223" t="s">
        <v>1152</v>
      </c>
      <c r="E319" s="250" t="s">
        <v>312</v>
      </c>
      <c r="F319" s="234" t="n">
        <v>0</v>
      </c>
      <c r="G319" s="199" t="s">
        <v>1153</v>
      </c>
    </row>
    <row r="320" customFormat="false" ht="17.05" hidden="false" customHeight="false" outlineLevel="0" collapsed="false">
      <c r="A320" s="20"/>
      <c r="B320" s="20"/>
      <c r="C320" s="20"/>
      <c r="D320" s="223"/>
      <c r="E320" s="20" t="s">
        <v>344</v>
      </c>
      <c r="F320" s="234"/>
      <c r="G320" s="200" t="s">
        <v>1154</v>
      </c>
    </row>
    <row r="323" customFormat="false" ht="17.05" hidden="false" customHeight="true" outlineLevel="0" collapsed="false">
      <c r="A323" s="134" t="s">
        <v>1155</v>
      </c>
      <c r="B323" s="233" t="s">
        <v>263</v>
      </c>
      <c r="C323" s="130" t="s">
        <v>28</v>
      </c>
      <c r="D323" s="144" t="s">
        <v>1156</v>
      </c>
      <c r="E323" s="144"/>
      <c r="F323" s="144"/>
      <c r="G323" s="144"/>
    </row>
    <row r="324" customFormat="false" ht="28.35" hidden="false" customHeight="false" outlineLevel="0" collapsed="false">
      <c r="A324" s="134"/>
      <c r="B324" s="233"/>
      <c r="C324" s="130"/>
      <c r="D324" s="200" t="s">
        <v>1157</v>
      </c>
      <c r="E324" s="250"/>
      <c r="F324" s="234"/>
      <c r="G324" s="199" t="s">
        <v>1158</v>
      </c>
    </row>
    <row r="325" customFormat="false" ht="28.35" hidden="false" customHeight="false" outlineLevel="0" collapsed="false">
      <c r="A325" s="134"/>
      <c r="B325" s="233"/>
      <c r="C325" s="130"/>
      <c r="D325" s="200" t="s">
        <v>1159</v>
      </c>
      <c r="E325" s="250"/>
      <c r="F325" s="234"/>
      <c r="G325" s="249" t="s">
        <v>1160</v>
      </c>
    </row>
    <row r="326" customFormat="false" ht="28.35" hidden="false" customHeight="false" outlineLevel="0" collapsed="false">
      <c r="A326" s="134"/>
      <c r="B326" s="233"/>
      <c r="C326" s="130"/>
      <c r="D326" s="200" t="s">
        <v>1161</v>
      </c>
      <c r="E326" s="250"/>
      <c r="F326" s="234"/>
      <c r="G326" s="249" t="s">
        <v>1162</v>
      </c>
    </row>
    <row r="327" customFormat="false" ht="17" hidden="false" customHeight="false" outlineLevel="0" collapsed="false">
      <c r="A327" s="134"/>
      <c r="B327" s="233"/>
      <c r="C327" s="130"/>
      <c r="D327" s="199"/>
      <c r="E327" s="250"/>
      <c r="F327" s="234"/>
      <c r="G327" s="199"/>
    </row>
    <row r="328" customFormat="false" ht="17.05" hidden="false" customHeight="true" outlineLevel="0" collapsed="false">
      <c r="A328" s="134" t="s">
        <v>1163</v>
      </c>
      <c r="B328" s="233"/>
      <c r="C328" s="130" t="s">
        <v>30</v>
      </c>
      <c r="D328" s="144" t="s">
        <v>1164</v>
      </c>
      <c r="E328" s="144"/>
      <c r="F328" s="144"/>
      <c r="G328" s="144"/>
    </row>
    <row r="329" customFormat="false" ht="28.35" hidden="false" customHeight="false" outlineLevel="0" collapsed="false">
      <c r="A329" s="134"/>
      <c r="B329" s="233"/>
      <c r="C329" s="130"/>
      <c r="D329" s="200" t="s">
        <v>1157</v>
      </c>
      <c r="E329" s="250"/>
      <c r="F329" s="234"/>
      <c r="G329" s="199" t="s">
        <v>1158</v>
      </c>
    </row>
    <row r="330" customFormat="false" ht="28.35" hidden="false" customHeight="false" outlineLevel="0" collapsed="false">
      <c r="A330" s="134"/>
      <c r="B330" s="233"/>
      <c r="C330" s="130"/>
      <c r="D330" s="200" t="s">
        <v>1165</v>
      </c>
      <c r="E330" s="250"/>
      <c r="F330" s="234"/>
      <c r="G330" s="249" t="s">
        <v>1166</v>
      </c>
    </row>
    <row r="331" customFormat="false" ht="28.35" hidden="false" customHeight="false" outlineLevel="0" collapsed="false">
      <c r="A331" s="134"/>
      <c r="B331" s="233"/>
      <c r="C331" s="130"/>
      <c r="D331" s="200" t="s">
        <v>1167</v>
      </c>
      <c r="E331" s="250"/>
      <c r="F331" s="234"/>
      <c r="G331" s="249" t="s">
        <v>1168</v>
      </c>
    </row>
    <row r="332" customFormat="false" ht="17" hidden="false" customHeight="false" outlineLevel="0" collapsed="false">
      <c r="A332" s="134"/>
      <c r="B332" s="233"/>
      <c r="C332" s="130"/>
      <c r="D332" s="199"/>
      <c r="E332" s="250"/>
      <c r="F332" s="234"/>
      <c r="G332" s="199"/>
    </row>
  </sheetData>
  <sheetProtection sheet="true" password="cc3d" objects="true" scenarios="true"/>
  <mergeCells count="213">
    <mergeCell ref="B3:C3"/>
    <mergeCell ref="A4:A6"/>
    <mergeCell ref="B4:B6"/>
    <mergeCell ref="C4:C6"/>
    <mergeCell ref="D4:G4"/>
    <mergeCell ref="A7:A9"/>
    <mergeCell ref="B7:B9"/>
    <mergeCell ref="C7:C9"/>
    <mergeCell ref="D7:G7"/>
    <mergeCell ref="A10:A12"/>
    <mergeCell ref="B10:C12"/>
    <mergeCell ref="D10:G10"/>
    <mergeCell ref="A13:A16"/>
    <mergeCell ref="B13:B16"/>
    <mergeCell ref="C13:C16"/>
    <mergeCell ref="D13:G13"/>
    <mergeCell ref="A17:A20"/>
    <mergeCell ref="B17:B20"/>
    <mergeCell ref="C17:C20"/>
    <mergeCell ref="D17:G17"/>
    <mergeCell ref="A21:A24"/>
    <mergeCell ref="B21:B24"/>
    <mergeCell ref="C21:C24"/>
    <mergeCell ref="D21:G21"/>
    <mergeCell ref="A25:A28"/>
    <mergeCell ref="B25:B28"/>
    <mergeCell ref="C25:C28"/>
    <mergeCell ref="D25:G25"/>
    <mergeCell ref="A29:A62"/>
    <mergeCell ref="B29:C62"/>
    <mergeCell ref="D29:G29"/>
    <mergeCell ref="D30:D31"/>
    <mergeCell ref="D32:D33"/>
    <mergeCell ref="D34:D35"/>
    <mergeCell ref="D36:D37"/>
    <mergeCell ref="D38:D39"/>
    <mergeCell ref="D40:D41"/>
    <mergeCell ref="D42:D43"/>
    <mergeCell ref="D44:D45"/>
    <mergeCell ref="D46:D47"/>
    <mergeCell ref="D48:D49"/>
    <mergeCell ref="D50:D51"/>
    <mergeCell ref="D52:D53"/>
    <mergeCell ref="D54:D55"/>
    <mergeCell ref="D56:D57"/>
    <mergeCell ref="D58:D59"/>
    <mergeCell ref="D60:D61"/>
    <mergeCell ref="A63:A77"/>
    <mergeCell ref="B63:B105"/>
    <mergeCell ref="C63:C77"/>
    <mergeCell ref="D63:G63"/>
    <mergeCell ref="D65:D66"/>
    <mergeCell ref="D68:D69"/>
    <mergeCell ref="D71:D72"/>
    <mergeCell ref="D73:D74"/>
    <mergeCell ref="D75:D76"/>
    <mergeCell ref="A78:A89"/>
    <mergeCell ref="C78:C89"/>
    <mergeCell ref="D78:G78"/>
    <mergeCell ref="D80:D81"/>
    <mergeCell ref="D85:D86"/>
    <mergeCell ref="D87:D88"/>
    <mergeCell ref="A90:A97"/>
    <mergeCell ref="C90:C97"/>
    <mergeCell ref="D90:G90"/>
    <mergeCell ref="D92:D93"/>
    <mergeCell ref="D95:D96"/>
    <mergeCell ref="A98:A105"/>
    <mergeCell ref="C98:C105"/>
    <mergeCell ref="D98:G98"/>
    <mergeCell ref="D100:D101"/>
    <mergeCell ref="D103:D104"/>
    <mergeCell ref="A106:A107"/>
    <mergeCell ref="B106:C107"/>
    <mergeCell ref="A108:A122"/>
    <mergeCell ref="B108:B150"/>
    <mergeCell ref="C108:C122"/>
    <mergeCell ref="D108:G108"/>
    <mergeCell ref="D110:D111"/>
    <mergeCell ref="D113:D114"/>
    <mergeCell ref="D116:D117"/>
    <mergeCell ref="D118:D119"/>
    <mergeCell ref="D120:D121"/>
    <mergeCell ref="A123:A134"/>
    <mergeCell ref="C123:C134"/>
    <mergeCell ref="D123:G123"/>
    <mergeCell ref="D125:D126"/>
    <mergeCell ref="D130:D131"/>
    <mergeCell ref="D132:D133"/>
    <mergeCell ref="A135:A142"/>
    <mergeCell ref="C135:C142"/>
    <mergeCell ref="D135:G135"/>
    <mergeCell ref="D137:D138"/>
    <mergeCell ref="D140:D141"/>
    <mergeCell ref="A143:A150"/>
    <mergeCell ref="C143:C150"/>
    <mergeCell ref="D143:G143"/>
    <mergeCell ref="D145:D146"/>
    <mergeCell ref="D148:D149"/>
    <mergeCell ref="A151:A152"/>
    <mergeCell ref="B151:C152"/>
    <mergeCell ref="A153:A171"/>
    <mergeCell ref="B153:B207"/>
    <mergeCell ref="C153:C171"/>
    <mergeCell ref="D153:G153"/>
    <mergeCell ref="D155:D156"/>
    <mergeCell ref="D158:D159"/>
    <mergeCell ref="D161:D162"/>
    <mergeCell ref="D163:D164"/>
    <mergeCell ref="D165:D166"/>
    <mergeCell ref="D167:D168"/>
    <mergeCell ref="D169:D170"/>
    <mergeCell ref="A172:A187"/>
    <mergeCell ref="C172:C187"/>
    <mergeCell ref="D172:G172"/>
    <mergeCell ref="D174:D175"/>
    <mergeCell ref="D179:D180"/>
    <mergeCell ref="D181:D182"/>
    <mergeCell ref="D183:D184"/>
    <mergeCell ref="D185:D186"/>
    <mergeCell ref="A188:A197"/>
    <mergeCell ref="C188:C197"/>
    <mergeCell ref="D188:G188"/>
    <mergeCell ref="D190:D191"/>
    <mergeCell ref="D193:D194"/>
    <mergeCell ref="D195:D196"/>
    <mergeCell ref="A198:A207"/>
    <mergeCell ref="C198:C207"/>
    <mergeCell ref="D198:G198"/>
    <mergeCell ref="D200:D201"/>
    <mergeCell ref="D203:D204"/>
    <mergeCell ref="D205:D206"/>
    <mergeCell ref="A208:A209"/>
    <mergeCell ref="B208:C209"/>
    <mergeCell ref="A210:A211"/>
    <mergeCell ref="B210:C211"/>
    <mergeCell ref="A212:A241"/>
    <mergeCell ref="B212:B271"/>
    <mergeCell ref="C212:C241"/>
    <mergeCell ref="D212:G212"/>
    <mergeCell ref="D213:D214"/>
    <mergeCell ref="D215:D216"/>
    <mergeCell ref="D217:D218"/>
    <mergeCell ref="D219:D220"/>
    <mergeCell ref="D221:D222"/>
    <mergeCell ref="D223:D224"/>
    <mergeCell ref="D225:D226"/>
    <mergeCell ref="D227:D228"/>
    <mergeCell ref="D229:D230"/>
    <mergeCell ref="D231:D232"/>
    <mergeCell ref="D233:D234"/>
    <mergeCell ref="D235:D236"/>
    <mergeCell ref="D237:D238"/>
    <mergeCell ref="D239:D240"/>
    <mergeCell ref="A242:A271"/>
    <mergeCell ref="C242:C271"/>
    <mergeCell ref="D242:G242"/>
    <mergeCell ref="D243:D244"/>
    <mergeCell ref="D245:D246"/>
    <mergeCell ref="D247:D248"/>
    <mergeCell ref="D249:D250"/>
    <mergeCell ref="D251:D252"/>
    <mergeCell ref="D253:D254"/>
    <mergeCell ref="D255:D256"/>
    <mergeCell ref="D257:D258"/>
    <mergeCell ref="D259:D260"/>
    <mergeCell ref="D261:D262"/>
    <mergeCell ref="D263:D264"/>
    <mergeCell ref="D265:D266"/>
    <mergeCell ref="D267:D268"/>
    <mergeCell ref="D269:D270"/>
    <mergeCell ref="A272:A278"/>
    <mergeCell ref="B272:B317"/>
    <mergeCell ref="C272:C278"/>
    <mergeCell ref="D272:G272"/>
    <mergeCell ref="D273:D274"/>
    <mergeCell ref="D276:D277"/>
    <mergeCell ref="A279:A285"/>
    <mergeCell ref="C279:C285"/>
    <mergeCell ref="D279:G279"/>
    <mergeCell ref="D280:D281"/>
    <mergeCell ref="D283:D284"/>
    <mergeCell ref="A286:A299"/>
    <mergeCell ref="C286:C299"/>
    <mergeCell ref="D286:G286"/>
    <mergeCell ref="D287:D288"/>
    <mergeCell ref="D290:D291"/>
    <mergeCell ref="D292:D293"/>
    <mergeCell ref="D295:D296"/>
    <mergeCell ref="D297:D298"/>
    <mergeCell ref="A300:A313"/>
    <mergeCell ref="C300:C313"/>
    <mergeCell ref="D300:G300"/>
    <mergeCell ref="D301:D302"/>
    <mergeCell ref="D304:D305"/>
    <mergeCell ref="D306:D307"/>
    <mergeCell ref="D309:D310"/>
    <mergeCell ref="D311:D312"/>
    <mergeCell ref="A314:A317"/>
    <mergeCell ref="C314:C317"/>
    <mergeCell ref="D314:G314"/>
    <mergeCell ref="D315:D316"/>
    <mergeCell ref="A318:A320"/>
    <mergeCell ref="B318:C320"/>
    <mergeCell ref="D318:G318"/>
    <mergeCell ref="D319:D320"/>
    <mergeCell ref="A323:A327"/>
    <mergeCell ref="B323:B332"/>
    <mergeCell ref="C323:C327"/>
    <mergeCell ref="D323:G323"/>
    <mergeCell ref="A328:A332"/>
    <mergeCell ref="C328:C332"/>
    <mergeCell ref="D328:G328"/>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Roman,標準"&amp;A</oddHeader>
    <oddFooter>&amp;C&amp;"Times New Roman,標準"ページ &amp;P</oddFooter>
  </headerFooter>
</worksheet>
</file>

<file path=docProps/app.xml><?xml version="1.0" encoding="utf-8"?>
<Properties xmlns="http://schemas.openxmlformats.org/officeDocument/2006/extended-properties" xmlns:vt="http://schemas.openxmlformats.org/officeDocument/2006/docPropsVTypes">
  <Template>calc標準テンプレート</Template>
  <TotalTime>4313</TotalTime>
  <Application>LibreOffice/25.8.3.2$Windows_X86_64 LibreOffice_project/8ca8d55c161d602844f5428fa4b58097424e324e</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2014-11-29T10:14:14Z</dcterms:created>
  <dc:creator/>
  <dc:description/>
  <dc:language>ja-JP</dc:language>
  <cp:lastModifiedBy/>
  <cp:lastPrinted>2014-12-23T10:42:55Z</cp:lastPrinted>
  <dcterms:modified xsi:type="dcterms:W3CDTF">2025-12-25T15:48:06Z</dcterms:modified>
  <cp:revision>302</cp:revision>
  <dc:subject/>
  <dc:title>calc標準テンプレート</dc:title>
</cp:coreProperties>
</file>

<file path=docProps/custom.xml><?xml version="1.0" encoding="utf-8"?>
<Properties xmlns="http://schemas.openxmlformats.org/officeDocument/2006/custom-properties" xmlns:vt="http://schemas.openxmlformats.org/officeDocument/2006/docPropsVTypes"/>
</file>